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ohat\Desktop\OFICINA - 2021\PLANES REPORTADOS 2021\I SEM 2021\PLAN MANEJO DE RIESGOS\PMR I TRIMESTRE 2021\"/>
    </mc:Choice>
  </mc:AlternateContent>
  <xr:revisionPtr revIDLastSave="0" documentId="13_ncr:1_{C2CDAC6D-9A9C-4A85-ABD5-60135E239080}" xr6:coauthVersionLast="46" xr6:coauthVersionMax="46" xr10:uidLastSave="{00000000-0000-0000-0000-000000000000}"/>
  <bookViews>
    <workbookView xWindow="-120" yWindow="-120" windowWidth="20730" windowHeight="11160" xr2:uid="{00000000-000D-0000-FFFF-FFFF00000000}"/>
  </bookViews>
  <sheets>
    <sheet name="PMR I TRIM 2021 FPS-FNC"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'PMR I TRIM 2021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 TRIM 2021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 TRIM 2021 FPS-FNC'!$B$1:$AX$19</definedName>
    <definedName name="Proceso" localSheetId="0">'[2]Datos-Riesgos'!$I$2:$I$28</definedName>
    <definedName name="Proceso">[1]Datos!$C$2:$C$28</definedName>
    <definedName name="Respuestas">[1]Datos!$U$2:$U$3</definedName>
    <definedName name="_xlnm.Print_Titles" localSheetId="0">'PMR I TRIM 2021 FPS-FNC'!$1:$13</definedName>
    <definedName name="Trámites_y_OPAS_afectados">[1]Datos!$AD$2:$AD$35</definedName>
    <definedName name="Vacío">[1]Datos!#REF!</definedName>
    <definedName name="x" localSheetId="0">'[2]Datos-Riesgos'!$T$2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7" i="2" l="1"/>
  <c r="AL17" i="2"/>
  <c r="AK17" i="2"/>
  <c r="B80" i="2" l="1"/>
  <c r="AD82" i="2"/>
  <c r="AC82" i="2"/>
  <c r="AB82" i="2"/>
  <c r="AA82" i="2"/>
  <c r="Z82" i="2"/>
  <c r="Y82" i="2"/>
  <c r="X82" i="2"/>
  <c r="W82" i="2"/>
  <c r="V82" i="2"/>
  <c r="U82" i="2"/>
  <c r="T82" i="2"/>
  <c r="S82" i="2"/>
  <c r="R82" i="2"/>
  <c r="Q82" i="2"/>
  <c r="P82" i="2"/>
  <c r="O82" i="2"/>
  <c r="M82" i="2"/>
  <c r="L82" i="2"/>
  <c r="K82" i="2"/>
  <c r="I82" i="2"/>
  <c r="H82" i="2"/>
  <c r="F82" i="2"/>
  <c r="E82" i="2"/>
  <c r="D82" i="2"/>
  <c r="C82" i="2"/>
  <c r="B82" i="2"/>
  <c r="F15" i="2"/>
  <c r="AC16" i="2"/>
  <c r="N80" i="2"/>
  <c r="O95" i="2"/>
  <c r="I100" i="2"/>
  <c r="AJ17" i="2"/>
  <c r="AV23" i="2"/>
  <c r="C15" i="2"/>
  <c r="C95" i="2"/>
  <c r="B55" i="2"/>
  <c r="AD103" i="2"/>
  <c r="AB103" i="2"/>
  <c r="Z103" i="2"/>
  <c r="Y103" i="2"/>
  <c r="X103" i="2"/>
  <c r="W103" i="2"/>
  <c r="V103" i="2"/>
  <c r="U103" i="2"/>
  <c r="Q103" i="2"/>
  <c r="O103" i="2"/>
  <c r="N103" i="2"/>
  <c r="M103" i="2"/>
  <c r="L103" i="2"/>
  <c r="K103" i="2"/>
  <c r="J103" i="2"/>
  <c r="I103" i="2"/>
  <c r="H103" i="2"/>
  <c r="G103" i="2"/>
  <c r="AD100" i="2"/>
  <c r="AB100" i="2"/>
  <c r="Z100" i="2"/>
  <c r="Y100" i="2"/>
  <c r="X100" i="2"/>
  <c r="W100" i="2"/>
  <c r="V100" i="2"/>
  <c r="U100" i="2"/>
  <c r="Q100" i="2"/>
  <c r="O100" i="2"/>
  <c r="N100" i="2"/>
  <c r="M100" i="2"/>
  <c r="L100" i="2"/>
  <c r="K100" i="2"/>
  <c r="J100" i="2"/>
  <c r="H100" i="2"/>
  <c r="G100" i="2"/>
  <c r="AD98" i="2"/>
  <c r="AB98" i="2"/>
  <c r="Z98" i="2"/>
  <c r="Y98" i="2"/>
  <c r="X98" i="2"/>
  <c r="W98" i="2"/>
  <c r="V98" i="2"/>
  <c r="U98" i="2"/>
  <c r="Q98" i="2"/>
  <c r="O98" i="2"/>
  <c r="N98" i="2"/>
  <c r="M98" i="2"/>
  <c r="L98" i="2"/>
  <c r="K98" i="2"/>
  <c r="J98" i="2"/>
  <c r="I98" i="2"/>
  <c r="H98" i="2"/>
  <c r="G98" i="2"/>
  <c r="P103" i="2"/>
  <c r="P100" i="2"/>
  <c r="R103" i="2"/>
  <c r="R100" i="2"/>
  <c r="S100" i="2"/>
  <c r="S103" i="2"/>
  <c r="T100" i="2"/>
  <c r="T103" i="2"/>
  <c r="AA100" i="2"/>
  <c r="AA103" i="2"/>
  <c r="AC103" i="2"/>
  <c r="AC100" i="2"/>
  <c r="P98" i="2"/>
  <c r="R98" i="2"/>
  <c r="S98" i="2"/>
  <c r="T98" i="2"/>
  <c r="AA98" i="2"/>
  <c r="AC44" i="2"/>
  <c r="AC33" i="2"/>
  <c r="AC36" i="2"/>
  <c r="AC40" i="2"/>
  <c r="AC53" i="2"/>
  <c r="AC66" i="2"/>
  <c r="AC64" i="2"/>
  <c r="AC63" i="2"/>
  <c r="AC61" i="2"/>
  <c r="AC98"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D23" i="2"/>
  <c r="AC23" i="2"/>
  <c r="AB23" i="2"/>
  <c r="AA23" i="2"/>
  <c r="Z23" i="2"/>
  <c r="Y23" i="2"/>
  <c r="X23" i="2"/>
  <c r="W23" i="2"/>
  <c r="V23" i="2"/>
  <c r="U23" i="2"/>
  <c r="T23" i="2"/>
  <c r="S23" i="2"/>
  <c r="R23" i="2"/>
  <c r="Q23" i="2"/>
  <c r="P23" i="2"/>
  <c r="N23" i="2"/>
  <c r="M23" i="2"/>
  <c r="L23" i="2"/>
  <c r="K23" i="2"/>
  <c r="I23" i="2"/>
  <c r="H23" i="2"/>
  <c r="G23" i="2"/>
  <c r="F23" i="2"/>
  <c r="C23" i="2"/>
  <c r="B23" i="2"/>
  <c r="U15" i="2"/>
  <c r="AD95" i="2"/>
  <c r="AC95" i="2"/>
  <c r="AB95" i="2"/>
  <c r="AA95" i="2"/>
  <c r="Z95" i="2"/>
  <c r="Y95" i="2"/>
  <c r="X95" i="2"/>
  <c r="W95" i="2"/>
  <c r="V95" i="2"/>
  <c r="U95" i="2"/>
  <c r="T95" i="2"/>
  <c r="S95" i="2"/>
  <c r="R95" i="2"/>
  <c r="Q95" i="2"/>
  <c r="P95" i="2"/>
  <c r="M95" i="2"/>
  <c r="L95" i="2"/>
  <c r="K95" i="2"/>
  <c r="G95" i="2"/>
  <c r="F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B80" i="2"/>
  <c r="Z80" i="2"/>
  <c r="Y80" i="2"/>
  <c r="X80" i="2"/>
  <c r="W80" i="2"/>
  <c r="V80" i="2"/>
  <c r="Q80" i="2"/>
  <c r="M80" i="2"/>
  <c r="L80" i="2"/>
  <c r="K80" i="2"/>
  <c r="G80" i="2"/>
  <c r="F80" i="2"/>
  <c r="C80" i="2"/>
  <c r="G78" i="2"/>
  <c r="F78" i="2"/>
  <c r="C78" i="2"/>
  <c r="B78" i="2"/>
  <c r="P80" i="2"/>
  <c r="S80" i="2"/>
  <c r="R80" i="2"/>
  <c r="T80" i="2"/>
  <c r="W78" i="2"/>
  <c r="Q78" i="2"/>
  <c r="V78" i="2"/>
  <c r="X78" i="2"/>
  <c r="Y78" i="2"/>
  <c r="AA80" i="2"/>
  <c r="AC80" i="2"/>
  <c r="Z78" i="2"/>
  <c r="P78" i="2"/>
  <c r="R78" i="2"/>
  <c r="K78" i="2"/>
  <c r="S78" i="2"/>
  <c r="T78" i="2"/>
  <c r="AA78" i="2"/>
  <c r="L78" i="2"/>
  <c r="AB78" i="2"/>
  <c r="M78" i="2"/>
  <c r="AD58" i="2"/>
  <c r="O58" i="2"/>
  <c r="N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AC78" i="2"/>
  <c r="Q58" i="2"/>
  <c r="W58" i="2"/>
  <c r="V58" i="2"/>
  <c r="P58" i="2"/>
  <c r="X58" i="2"/>
  <c r="R58" i="2"/>
  <c r="Y58" i="2"/>
  <c r="S58" i="2"/>
  <c r="Z58" i="2"/>
  <c r="T58" i="2"/>
  <c r="K58" i="2"/>
  <c r="L58" i="2"/>
  <c r="AA58" i="2"/>
  <c r="M58" i="2"/>
  <c r="AB58" i="2"/>
  <c r="AC58" i="2"/>
  <c r="AI17" i="2"/>
  <c r="AH17" i="2"/>
  <c r="AG17" i="2"/>
  <c r="AF17" i="2"/>
  <c r="AD17" i="2"/>
  <c r="U17" i="2"/>
  <c r="N17" i="2"/>
  <c r="I17" i="2"/>
  <c r="G17" i="2"/>
  <c r="F17" i="2"/>
  <c r="C17" i="2"/>
  <c r="B17" i="2"/>
  <c r="AD16" i="2"/>
  <c r="AB16" i="2"/>
  <c r="Z16" i="2"/>
  <c r="Y16" i="2"/>
  <c r="X16" i="2"/>
  <c r="W16" i="2"/>
  <c r="V16" i="2"/>
  <c r="U16" i="2"/>
  <c r="Q16" i="2"/>
  <c r="O16" i="2"/>
  <c r="N16" i="2"/>
  <c r="M16" i="2"/>
  <c r="L16" i="2"/>
  <c r="K16" i="2"/>
  <c r="I16" i="2"/>
  <c r="H16" i="2"/>
  <c r="G16" i="2"/>
  <c r="F16" i="2"/>
  <c r="C16" i="2"/>
  <c r="B16" i="2"/>
  <c r="AD15" i="2"/>
  <c r="AC15" i="2"/>
  <c r="AB15" i="2"/>
  <c r="AA15" i="2"/>
  <c r="Z15" i="2"/>
  <c r="Y15" i="2"/>
  <c r="X15" i="2"/>
  <c r="W15" i="2"/>
  <c r="V15" i="2"/>
  <c r="T15" i="2"/>
  <c r="S15" i="2"/>
  <c r="R15" i="2"/>
  <c r="Q15" i="2"/>
  <c r="P15" i="2"/>
  <c r="O15" i="2"/>
  <c r="N15" i="2"/>
  <c r="M15" i="2"/>
  <c r="L15" i="2"/>
  <c r="K15" i="2"/>
  <c r="J15" i="2"/>
  <c r="I15" i="2"/>
  <c r="G15" i="2"/>
  <c r="B15" i="2"/>
  <c r="Q17" i="2"/>
  <c r="W17" i="2"/>
  <c r="P16" i="2"/>
  <c r="P17" i="2"/>
  <c r="V17" i="2"/>
  <c r="R16" i="2"/>
  <c r="R17" i="2"/>
  <c r="T16" i="2"/>
  <c r="S16" i="2"/>
  <c r="X17" i="2"/>
  <c r="Y17" i="2"/>
  <c r="S17" i="2"/>
  <c r="Z17" i="2"/>
  <c r="T17" i="2"/>
  <c r="K17" i="2"/>
  <c r="L17" i="2"/>
  <c r="AA16" i="2"/>
  <c r="AA17" i="2"/>
  <c r="AB17" i="2"/>
  <c r="M17" i="2"/>
  <c r="AC17" i="2"/>
</calcChain>
</file>

<file path=xl/sharedStrings.xml><?xml version="1.0" encoding="utf-8"?>
<sst xmlns="http://schemas.openxmlformats.org/spreadsheetml/2006/main" count="2114" uniqueCount="1015">
  <si>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</si>
  <si>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</si>
  <si>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</si>
  <si>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</si>
  <si>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</si>
  <si>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</si>
  <si>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</si>
  <si>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</si>
  <si>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</si>
  <si>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</si>
  <si>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</si>
  <si>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</si>
  <si>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</si>
  <si>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</si>
  <si>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</si>
  <si>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</si>
  <si>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</si>
  <si>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</si>
  <si>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</si>
  <si>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</si>
  <si>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</si>
  <si>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</si>
  <si>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</si>
  <si>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</si>
  <si>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</si>
  <si>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</si>
  <si>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</si>
  <si>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</si>
  <si>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</si>
  <si>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</si>
  <si>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</si>
  <si>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</si>
  <si>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</si>
  <si>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</si>
  <si>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</si>
  <si>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</si>
  <si>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</si>
  <si>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</si>
  <si>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</si>
  <si>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</si>
  <si>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</si>
  <si>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ADMINISTRACIÓN DEL SISTEMA INTEGRADO DE GESTIÓN - OFICINA ASESORA DE PLANEACION Y SISTEMAS</t>
  </si>
  <si>
    <t>GESTION PRESTACIONES ECONOMICAS</t>
  </si>
  <si>
    <t>Reducir</t>
  </si>
  <si>
    <t>DIRECCIONAMIENTO ESTRATEGICO</t>
  </si>
  <si>
    <t>Aceptar</t>
  </si>
  <si>
    <t>MAPA DE RIESGOS FONDO DE PASIVO SOCIAL DE FERROCARRILES NACIONALES DE COLOMBIA</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</si>
  <si>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</si>
  <si>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</si>
  <si>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</si>
  <si>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</si>
  <si>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</si>
  <si>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</si>
  <si>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</si>
  <si>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</si>
  <si>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</si>
  <si>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</si>
  <si>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</si>
  <si>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</si>
  <si>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</si>
  <si>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</si>
  <si>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</si>
  <si>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</si>
  <si>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</si>
  <si>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</si>
  <si>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</si>
  <si>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</si>
  <si>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</si>
  <si>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</si>
  <si>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</si>
  <si>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</si>
  <si>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</si>
  <si>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</si>
  <si>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</si>
  <si>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</si>
  <si>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</si>
  <si>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</si>
  <si>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</si>
  <si>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</si>
  <si>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</si>
  <si>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</si>
  <si>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</si>
  <si>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</si>
  <si>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</si>
  <si>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</si>
  <si>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</si>
  <si>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</si>
  <si>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</si>
  <si>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</si>
  <si>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</si>
  <si>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</si>
  <si>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</si>
  <si>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</si>
  <si>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</si>
  <si>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</si>
  <si>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</si>
  <si>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</si>
  <si>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</si>
  <si>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</si>
  <si>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</si>
  <si>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</si>
  <si>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</si>
  <si>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</si>
  <si>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</si>
  <si>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</si>
  <si>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</si>
  <si>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</si>
  <si>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</si>
  <si>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</si>
  <si>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</si>
  <si>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</si>
  <si>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</si>
  <si>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</si>
  <si>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</si>
  <si>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</si>
  <si>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</si>
  <si>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</si>
  <si>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</si>
  <si>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</si>
  <si>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</si>
  <si>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</si>
  <si>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</si>
  <si>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</si>
  <si>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</si>
  <si>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</si>
  <si>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</si>
  <si>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</si>
  <si>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</si>
  <si>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</si>
  <si>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</si>
  <si>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</si>
  <si>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</si>
  <si>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</si>
  <si>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</si>
  <si>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</si>
  <si>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</si>
  <si>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</si>
  <si>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</si>
  <si>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</si>
  <si>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</si>
  <si>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</si>
  <si>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</si>
  <si>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</si>
  <si>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</si>
  <si>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</si>
  <si>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</si>
  <si>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</si>
  <si>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</si>
  <si>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</si>
  <si>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</si>
  <si>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</si>
  <si>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</si>
  <si>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</si>
  <si>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</si>
  <si>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</si>
  <si>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</si>
  <si>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</si>
  <si>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</si>
  <si>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</si>
  <si>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</si>
  <si>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</si>
  <si>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</si>
  <si>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</si>
  <si>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</si>
  <si>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</si>
  <si>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</si>
  <si>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</si>
  <si>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</si>
  <si>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</si>
  <si>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</si>
  <si>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</si>
  <si>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</si>
  <si>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</si>
  <si>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</si>
  <si>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</si>
  <si>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</si>
  <si>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</si>
  <si>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</si>
  <si>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</si>
  <si>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</si>
  <si>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</si>
  <si>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</si>
  <si>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</si>
  <si>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</si>
  <si>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</si>
  <si>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</si>
  <si>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</si>
  <si>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</si>
  <si>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</si>
  <si>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</si>
  <si>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</si>
  <si>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</si>
  <si>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</si>
  <si>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</si>
  <si>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</si>
  <si>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</si>
  <si>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</si>
  <si>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</si>
  <si>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</si>
  <si>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</si>
  <si>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</si>
  <si>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</si>
  <si>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</si>
  <si>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</si>
  <si>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</si>
  <si>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</si>
  <si>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</si>
  <si>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</si>
  <si>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</si>
  <si>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</si>
  <si>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</si>
  <si>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</si>
  <si>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</si>
  <si>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</si>
  <si>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</si>
  <si>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</si>
  <si>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</si>
  <si>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</si>
  <si>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</si>
  <si>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</si>
  <si>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</si>
  <si>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</si>
  <si>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</si>
  <si>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</si>
  <si>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</si>
  <si>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</si>
  <si>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</si>
  <si>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</si>
  <si>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</si>
  <si>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</si>
  <si>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</si>
  <si>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</si>
  <si>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</si>
  <si>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</si>
  <si>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</si>
  <si>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</si>
  <si>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</si>
  <si>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</si>
  <si>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</si>
  <si>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</si>
  <si>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</si>
  <si>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</si>
  <si>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</si>
  <si>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</si>
  <si>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</si>
  <si>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</si>
  <si>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</si>
  <si>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</si>
  <si>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</si>
  <si>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</si>
  <si>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</si>
  <si>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</si>
  <si>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</si>
  <si>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</si>
  <si>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</si>
  <si>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</si>
  <si>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</si>
  <si>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</si>
  <si>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</si>
  <si>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</si>
  <si>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</si>
  <si>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</si>
  <si>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</si>
  <si>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</si>
  <si>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</si>
  <si>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</si>
  <si>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</si>
  <si>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</si>
  <si>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</si>
  <si>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</si>
  <si>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</si>
  <si>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</si>
  <si>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</si>
  <si>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</si>
  <si>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</si>
  <si>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</si>
  <si>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</si>
  <si>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</si>
  <si>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</si>
  <si>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</si>
  <si>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</si>
  <si>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</si>
  <si>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Moderado
Fuerte
Fuerte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</si>
  <si>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</si>
  <si>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</si>
  <si>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</si>
  <si>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</si>
  <si>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</si>
  <si>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</si>
  <si>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</si>
  <si>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1/07/2020</t>
  </si>
  <si>
    <t xml:space="preserve">
31/12/2020</t>
  </si>
  <si>
    <t xml:space="preserve">
Jefe de la Oficina Asesora de Planeación y Sistemas
_______________
</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</si>
  <si>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</si>
  <si>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</si>
  <si>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</si>
  <si>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</si>
  <si>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</si>
  <si>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</si>
  <si>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</si>
  <si>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</si>
  <si>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</si>
  <si>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</si>
  <si>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</si>
  <si>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</si>
  <si>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</si>
  <si>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</si>
  <si>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</si>
  <si>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</si>
  <si>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</si>
  <si>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</si>
  <si>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</si>
  <si>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</si>
  <si>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</si>
  <si>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</si>
  <si>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</si>
  <si>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</si>
  <si>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</si>
  <si>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</si>
  <si>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</si>
  <si>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</si>
  <si>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</si>
  <si>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</si>
  <si>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</si>
  <si>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</si>
  <si>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</si>
  <si>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</si>
  <si>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</si>
  <si>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</si>
  <si>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</si>
  <si>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</si>
  <si>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</si>
  <si>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</si>
  <si>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</si>
  <si>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</si>
  <si>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</si>
  <si>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</si>
  <si>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</si>
  <si>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</si>
  <si>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</si>
  <si>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</si>
  <si>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</si>
  <si>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</si>
  <si>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</si>
  <si>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</si>
  <si>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</si>
  <si>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</si>
  <si>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</si>
  <si>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</si>
  <si>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</si>
  <si>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</si>
  <si>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</si>
  <si>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</si>
  <si>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</si>
  <si>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</si>
  <si>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</si>
  <si>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</si>
  <si>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</si>
  <si>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</si>
  <si>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</si>
  <si>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</si>
  <si>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</si>
  <si>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</si>
  <si>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</si>
  <si>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</si>
  <si>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</si>
  <si>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</si>
  <si>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</si>
  <si>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</si>
  <si>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</si>
  <si>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</si>
  <si>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</si>
  <si>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</si>
  <si>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</si>
  <si>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</si>
  <si>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</si>
  <si>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</si>
  <si>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</si>
  <si>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</si>
  <si>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</si>
  <si>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</si>
  <si>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</si>
  <si>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</si>
  <si>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</si>
  <si>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</si>
  <si>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</si>
  <si>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</si>
  <si>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</si>
  <si>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</si>
  <si>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</si>
  <si>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</si>
  <si>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</si>
  <si>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</si>
  <si>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</si>
  <si>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</si>
  <si>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</si>
  <si>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</si>
  <si>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</si>
  <si>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</si>
  <si>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</si>
  <si>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</si>
  <si>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</si>
  <si>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Revisar la metodologia de evaluación especificica de la ejecución de los planes de gestión humana de acuerdo al informe presentado ante la Comisión de Personal
</t>
  </si>
  <si>
    <t xml:space="preserve">Profesionales de Apoyo alos planes de gestión humana
</t>
  </si>
  <si>
    <t xml:space="preserve">Evaluaciones a los planes de gestión humana.
</t>
  </si>
  <si>
    <t xml:space="preserve">Comenzar a actualizar los archivos fisicos  del 2020 hacia atrás con el fin de mitigar el retraso 
</t>
  </si>
  <si>
    <t xml:space="preserve">coordinacion Gestion Documental
</t>
  </si>
  <si>
    <t xml:space="preserve">Guia de tablas documentales para aplicarlas en los archivos fisicos
</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</si>
  <si>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</si>
  <si>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</si>
  <si>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</si>
  <si>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</si>
  <si>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</si>
  <si>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</si>
  <si>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</si>
  <si>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</si>
  <si>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</si>
  <si>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</si>
  <si>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</si>
  <si>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</si>
  <si>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</si>
  <si>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</si>
  <si>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</si>
  <si>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</si>
  <si>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</si>
  <si>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</si>
  <si>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</si>
  <si>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</si>
  <si>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</si>
  <si>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</si>
  <si>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</si>
  <si>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</si>
  <si>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 xml:space="preserve">
2. Realizar actividades de promoción de cultura de autocontrol y de seguimiento al desempeño.</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</si>
  <si>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</si>
  <si>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</si>
  <si>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</si>
  <si>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</si>
  <si>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01/02/2021</t>
  </si>
  <si>
    <t xml:space="preserve">
31/03/2021</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</si>
  <si>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</si>
  <si>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</si>
  <si>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</si>
  <si>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</si>
  <si>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</si>
  <si>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</si>
  <si>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</si>
  <si>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</si>
  <si>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</si>
  <si>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</si>
  <si>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</si>
  <si>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</si>
  <si>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</si>
  <si>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</si>
  <si>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</si>
  <si>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</si>
  <si>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</si>
  <si>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</si>
  <si>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</si>
  <si>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</si>
  <si>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</si>
  <si>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</si>
  <si>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</si>
  <si>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</si>
  <si>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</si>
  <si>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</si>
  <si>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</si>
  <si>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</si>
  <si>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</si>
  <si>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</si>
  <si>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</si>
  <si>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</si>
  <si>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</si>
  <si>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</si>
  <si>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</si>
  <si>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</si>
  <si>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</si>
  <si>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</si>
  <si>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</si>
  <si>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</si>
  <si>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</si>
  <si>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</si>
  <si>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</si>
  <si>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</si>
  <si>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</si>
  <si>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</si>
  <si>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</si>
  <si>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</si>
  <si>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</si>
  <si>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</si>
  <si>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</si>
  <si>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</si>
  <si>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</si>
  <si>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</si>
  <si>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</si>
  <si>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</si>
  <si>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</si>
  <si>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</si>
  <si>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</si>
  <si>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</si>
  <si>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</si>
  <si>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</si>
  <si>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</si>
  <si>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</si>
  <si>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</si>
  <si>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</si>
  <si>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</si>
  <si>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</si>
  <si>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</si>
  <si>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</si>
  <si>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</si>
  <si>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</si>
  <si>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</si>
  <si>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</si>
  <si>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</si>
  <si>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</si>
  <si>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</si>
  <si>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</si>
  <si>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</si>
  <si>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</si>
  <si>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</si>
  <si>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</si>
  <si>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Coordinador de Atención al Ciudadano y Gestión Documental
</t>
  </si>
  <si>
    <t xml:space="preserve">
1/07/2020
</t>
  </si>
  <si>
    <t xml:space="preserve">
2. Realizar seguimiento al COPAST
</t>
  </si>
  <si>
    <t xml:space="preserve">
Coordinador de Atención al Ciudadano y Gestión Documental
</t>
  </si>
  <si>
    <t xml:space="preserve">
1/07/2020
</t>
  </si>
  <si>
    <t xml:space="preserve">
Falta de mantenimiento en el archivo central y en los diferentes archivos de gestión
</t>
  </si>
  <si>
    <t xml:space="preserve">
Afectación de las instalaciones por Sismo, incendio o asonada
</t>
  </si>
  <si>
    <t xml:space="preserve">
Contratar una empresa externa que organice el archivo
</t>
  </si>
  <si>
    <t xml:space="preserve">
Direccion General
</t>
  </si>
  <si>
    <t xml:space="preserve">
Archivo ordenado y actualizado de acuerdo a las normas archivisticas vigentes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</si>
  <si>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</si>
  <si>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</si>
  <si>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</si>
  <si>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</si>
  <si>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</si>
  <si>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</si>
  <si>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</si>
  <si>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</si>
  <si>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</si>
  <si>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</si>
  <si>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</si>
  <si>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</si>
  <si>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</si>
  <si>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</si>
  <si>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</si>
  <si>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</si>
  <si>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</si>
  <si>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</si>
  <si>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</si>
  <si>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</si>
  <si>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</si>
  <si>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</si>
  <si>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</si>
  <si>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</si>
  <si>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</si>
  <si>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</si>
  <si>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</si>
  <si>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</si>
  <si>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</si>
  <si>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</si>
  <si>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</si>
  <si>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</si>
  <si>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</si>
  <si>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</si>
  <si>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</si>
  <si>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</si>
  <si>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</si>
  <si>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</si>
  <si>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</si>
  <si>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</si>
  <si>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</si>
  <si>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</si>
  <si>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</si>
  <si>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</si>
  <si>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</si>
  <si>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</si>
  <si>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</si>
  <si>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</si>
  <si>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</si>
  <si>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</si>
  <si>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</si>
  <si>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</si>
  <si>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</si>
  <si>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</si>
  <si>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</si>
  <si>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</si>
  <si>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</si>
  <si>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</si>
  <si>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</si>
  <si>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</si>
  <si>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</si>
  <si>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</si>
  <si>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</si>
  <si>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</si>
  <si>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</si>
  <si>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</si>
  <si>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</si>
  <si>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</si>
  <si>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</si>
  <si>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</si>
  <si>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</si>
  <si>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</si>
  <si>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</si>
  <si>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</si>
  <si>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</si>
  <si>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</si>
  <si>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</si>
  <si>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</si>
  <si>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</si>
  <si>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</si>
  <si>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</si>
  <si>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</si>
  <si>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</si>
  <si>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</si>
  <si>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</si>
  <si>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</si>
  <si>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</si>
  <si>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</si>
  <si>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</si>
  <si>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</si>
  <si>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</si>
  <si>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</si>
  <si>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</si>
  <si>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</si>
  <si>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</si>
  <si>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</si>
  <si>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</si>
  <si>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</si>
  <si>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</si>
  <si>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</si>
  <si>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</si>
  <si>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</si>
  <si>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</si>
  <si>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</si>
  <si>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</si>
  <si>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</si>
  <si>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</si>
  <si>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</si>
  <si>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</si>
  <si>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</si>
  <si>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</si>
  <si>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</si>
  <si>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</si>
  <si>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</si>
  <si>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</si>
  <si>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</si>
  <si>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</si>
  <si>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</si>
  <si>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</si>
  <si>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</si>
  <si>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</si>
  <si>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</si>
  <si>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</si>
  <si>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</si>
  <si>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</si>
  <si>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</si>
  <si>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</si>
  <si>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</si>
  <si>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</si>
  <si>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</si>
  <si>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</si>
  <si>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</si>
  <si>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</si>
  <si>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</si>
  <si>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</si>
  <si>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</si>
  <si>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</si>
  <si>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</si>
  <si>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</si>
  <si>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</si>
  <si>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</si>
  <si>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</si>
  <si>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</si>
  <si>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</si>
  <si>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</si>
  <si>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</si>
  <si>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</si>
  <si>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</si>
  <si>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</si>
  <si>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</si>
  <si>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</si>
  <si>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</si>
  <si>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</si>
  <si>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</si>
  <si>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</si>
  <si>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</si>
  <si>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</si>
  <si>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</si>
  <si>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</si>
  <si>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</si>
  <si>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</si>
  <si>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</si>
  <si>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</si>
  <si>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</si>
  <si>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</si>
  <si>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</si>
  <si>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</si>
  <si>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</si>
  <si>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</si>
  <si>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</si>
  <si>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</si>
  <si>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</si>
  <si>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</si>
  <si>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</si>
  <si>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</si>
  <si>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</si>
  <si>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</si>
  <si>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</si>
  <si>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</si>
  <si>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</si>
  <si>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</si>
  <si>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</si>
  <si>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</si>
  <si>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</si>
  <si>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</si>
  <si>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</si>
  <si>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</si>
  <si>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</si>
  <si>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</si>
  <si>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</si>
  <si>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</si>
  <si>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</si>
  <si>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</si>
  <si>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</si>
  <si>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</si>
  <si>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</si>
  <si>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</si>
  <si>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</si>
  <si>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</si>
  <si>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</si>
  <si>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</si>
  <si>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</si>
  <si>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</si>
  <si>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</si>
  <si>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</si>
  <si>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</si>
  <si>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</si>
  <si>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</si>
  <si>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</si>
  <si>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</si>
  <si>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</si>
  <si>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</si>
  <si>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</si>
  <si>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</si>
  <si>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</si>
  <si>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</si>
  <si>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</si>
  <si>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</si>
  <si>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</si>
  <si>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</si>
  <si>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</si>
  <si>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</si>
  <si>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</si>
  <si>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</si>
  <si>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</si>
  <si>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</si>
  <si>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Dar aplicación en el plan de emergencia para la proteccion de documentos vitales de la entidad
</t>
  </si>
  <si>
    <t xml:space="preserve">
Coordinador de atención al ciudadano y gestión documental
</t>
  </si>
  <si>
    <t>Procesos misionales y de apoyo</t>
  </si>
  <si>
    <t xml:space="preserve">Condenas en litigios que deberían haber sido favorables a la Entidad 
Condenas en litigios que deberían haber sido favorables a la Entidad </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</si>
  <si>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</si>
  <si>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</si>
  <si>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
_______________
Cada vez que se requiera 
</t>
  </si>
  <si>
    <t xml:space="preserve">
______________
</t>
  </si>
  <si>
    <t xml:space="preserve">
Memorando a la unidad de control interno disciplinario enviado
</t>
  </si>
  <si>
    <t xml:space="preserve">
Coordinación GIT Defensa Judicial
</t>
  </si>
  <si>
    <t>_____________________________</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</si>
  <si>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</si>
  <si>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SEGUIMIENTO OFICINA ASESORA DE PLANEACION Y SISTEMAS</t>
  </si>
  <si>
    <t xml:space="preserve">
_______________
</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</si>
  <si>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</si>
  <si>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</si>
  <si>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</si>
  <si>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</si>
  <si>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</si>
  <si>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</si>
  <si>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</si>
  <si>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</si>
  <si>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</si>
  <si>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</si>
  <si>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</si>
  <si>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</si>
  <si>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</si>
  <si>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</si>
  <si>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</si>
  <si>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</si>
  <si>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</si>
  <si>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</si>
  <si>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</si>
  <si>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</si>
  <si>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</si>
  <si>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</si>
  <si>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</si>
  <si>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</si>
  <si>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</si>
  <si>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</si>
  <si>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</si>
  <si>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</si>
  <si>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</si>
  <si>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</si>
  <si>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</si>
  <si>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</si>
  <si>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8.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</si>
  <si>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</si>
  <si>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</si>
  <si>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</si>
  <si>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</si>
  <si>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</si>
  <si>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</si>
  <si>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</si>
  <si>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</si>
  <si>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_______________
Correos electronicos
</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</si>
  <si>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</si>
  <si>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</si>
  <si>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</si>
  <si>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</si>
  <si>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</si>
  <si>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</si>
  <si>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</si>
  <si>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</si>
  <si>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</si>
  <si>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</si>
  <si>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</si>
  <si>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</si>
  <si>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</si>
  <si>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</si>
  <si>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</si>
  <si>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</si>
  <si>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</si>
  <si>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</si>
  <si>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</si>
  <si>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</si>
  <si>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</si>
  <si>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</si>
  <si>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</si>
  <si>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</si>
  <si>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</si>
  <si>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</si>
  <si>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</si>
  <si>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</si>
  <si>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</si>
  <si>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</si>
  <si>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</si>
  <si>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</si>
  <si>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</si>
  <si>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</si>
  <si>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</si>
  <si>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</si>
  <si>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</si>
  <si>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</si>
  <si>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</si>
  <si>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</si>
  <si>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</si>
  <si>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</si>
  <si>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1. Notificación de circular firmada por la dirección general y   dirigida a los procesos misionales y de apoyo en donde se establezcan los tiempos máximos para atender las solicitudes de material probatorio formuladas por el área juridica para dar respuesta a los requerimientos de los  despachos judiciales.</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</si>
  <si>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</si>
  <si>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</si>
  <si>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</si>
  <si>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</si>
  <si>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</si>
  <si>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</si>
  <si>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</si>
  <si>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</si>
  <si>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Cronograma de mantenimiento
</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</si>
  <si>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</si>
  <si>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</si>
  <si>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</si>
  <si>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</si>
  <si>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</si>
  <si>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</si>
  <si>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</si>
  <si>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</si>
  <si>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</si>
  <si>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</si>
  <si>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</si>
  <si>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</si>
  <si>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</si>
  <si>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</si>
  <si>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</si>
  <si>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</si>
  <si>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</si>
  <si>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5. Ajustar el diseño de las herramientas de medición del desempeño institucional y los controles establecidos para asegurar la captura, procesamiento y entrega de la información.
_______________
</t>
  </si>
  <si>
    <t xml:space="preserve">
Metodologías actualizadas y Lista de asistencia a eventos</t>
  </si>
  <si>
    <t xml:space="preserve">
Envió de correos electrónicos y/o imágenes de inicio en los monitores y/o infografías y/o carteleras informativas y/o publicaciones en la intranet o pagina web</t>
  </si>
  <si>
    <t xml:space="preserve">
Profesionales de apoyo a la Oficina Asesora de planeación </t>
  </si>
  <si>
    <t>Profesionales de apoyo a la Oficina Asesora de planeación</t>
  </si>
  <si>
    <t xml:space="preserve">
_______________
Procedimientos Actualizados
</t>
  </si>
  <si>
    <t xml:space="preserve">
Actualización del Procedimiento SEGUIMIENTO Y MEDICION A LOS PROCESOS  
</t>
  </si>
  <si>
    <t>__________________
Jefe oficina Asesora de Planeación</t>
  </si>
  <si>
    <t>_____________
Memorando de solicitud</t>
  </si>
  <si>
    <t xml:space="preserve">
Profesionales  de apoyo  y jefe de  la Oficina Asesora de planeación </t>
  </si>
  <si>
    <t xml:space="preserve">
Informe resultado FURAG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</si>
  <si>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</si>
  <si>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</si>
  <si>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</si>
  <si>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</si>
  <si>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</si>
  <si>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</si>
  <si>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</si>
  <si>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</si>
  <si>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</si>
  <si>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</si>
  <si>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</si>
  <si>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Actas de reunión de retroalimentación de calidad y oportunidad entrega de información</t>
  </si>
  <si>
    <t>Informe de presentación de información por parte de los contratista de servicios de salud</t>
  </si>
  <si>
    <t xml:space="preserve">
Bases de datos actualizada y Formatos diligenciados ((APGSADADFO02) "Reintegro de elementos" y Formato de  "inventario individual" (APGSAGADF014))
</t>
  </si>
  <si>
    <t xml:space="preserve">
31/12/2020
_______________
</t>
  </si>
  <si>
    <t>El prcedimiento PEMYMOPSPT09   AUDITORÍAS INTERNAS DEL SISTEMA INTEGRADO DE GESTIÓN,  fue aprobado con Resolución 3040 Fecha: 26/12/2019. evidencia https://drive.google.com/drive/folders/1BdkwjbFslomDfOIf-uqWcBa02kmFu-Cs</t>
  </si>
  <si>
    <t>Se encuentra evidencia disponible en la carpeta drive y es acorde el avance con el  producto a reportar.</t>
  </si>
  <si>
    <t>EL Ministerio de Hacienda y Crédito Púiblico expidio la  Circular Externa No. 003 de febrero 19 de 2021  donde  se dan a conocer los  lineamientos  y supuestos Macroeconómicos para la elaboración del  Anteproyecto de Presupuesto para la vigencia fiscal de 2022.
evidencia que se puede cotejar Drive
https://drive.google.com/drive/folders/1lCCzKwm6CAKpg7ZloCeeiOESxJshhYV2</t>
  </si>
  <si>
    <t>La eliminación del procedimiento ESDESOPSPT01    FORMULACION Y SEGUIMIENTO DEL PLAN ESTRATEGICO, fue aprobado mediente Acta Virtual 03 del 26/02/2021,RESOLUCIÓN NÚMERO 476 DE MARZO 19 DE 2021. 
Evidencia que se puede cotejar en  la ruta : 
https://drive.google.com/drive/u/0/folders/1Lc6J4cMOTg6tcGpzPl8ISrRms3V712pc</t>
  </si>
  <si>
    <t xml:space="preserve">Se está actualizando el procedimiento ESDESOPSPT08 Formulación y Presentación del Anteproyecto de Presupuesto, teniendo en cuenta las modificaciones realizadas en el manual de Funciones de la entidad, cabe anotar que este procedimiento ha presentado objeciones en etapa de trazabilidad
evidencia que se puede cotejar Drive: https://drive.google.com/drive/folders/1gFWuSBBU6FZWhf-pbXO3NkKVeU5UxCh9
</t>
  </si>
  <si>
    <t xml:space="preserve">El proceso Direccionamiento estratégico, tiene publicado en el normograma institucional el Decreto 612 de 2018,evidencia que se puede cotejar en el link: 
Evidencia que se puede cotejar en  la ruta : 
http://intranet.fps.gov.co/aymsite/showfiledocument/1/e4812d1e2f2980697007023e774bc005
https://drive.google.com/drive/folders/1LQDed2sh6ZiKKY2x_n7Ve9RJtBcKZAet
</t>
  </si>
  <si>
    <t>Durante el 1er S-2021 se formularon y aprobaron mediante  Comité Institucional de Gestión y Desempeño los  12 planes institucionales , en cumplimiento al   Decreto 612 de 2018.Evidencia que se puede cotejar en acta 0002 de 2021. 
Evidencia que se puede cotejar en  la ruta : 
https://drive.google.com/drive/folders/1cQCXNasM80XEaWtcsRq5csPNcfcKztwU</t>
  </si>
  <si>
    <t>Informe de presentación de información (Control de informes) para llevar a cabo el seguimiento al envio de la información para determinar oportunidad y calidad. 
Evidencias encontradas: https://drive.google.com/drive/folders/1hw30GEPuXJV3ms7IftsKFDnD0Xf2Zr5W</t>
  </si>
  <si>
    <t>Acta de reunión de retroalimentación (Realizada en dos (2) sesiones los días 17 y 18 de febrero respectivamente) 
Evidencias encontradas: Lista de asistencia del día 17 y 18 de febrero de 2021, pantallazo invitación y acta:   https://drive.google.com/drive/folders/1hw30GEPuXJV3ms7IftsKFDnD0Xf2Zr5W</t>
  </si>
  <si>
    <t>Se realiza reuinion con el grupo de atencion al ciudadano para ver los aspectos que se tienen en cuanto a los tramites racionalizados. Evidencia: https://drive.google.com/drive/folders/1C0KInGwHv889M7aF7x9SkTt6GBNe-uPD</t>
  </si>
  <si>
    <t xml:space="preserve">La evidencia reportada es acorde al producto. </t>
  </si>
  <si>
    <t>Se estan programando capacitaciones para los segundos martes de cada mes con los encargados del area de prestaciones economicas y se revisan casos en especifico sobre ellos realizar una retroalimentacion.
Evidencia: https://drive.google.com/drive/folders/1C0KInGwHv889M7aF7x9SkTt6GBNe-uPD</t>
  </si>
  <si>
    <t>Dentro de las reuniones de seguimiento que se realizan mensualmente donde participan todas los colaboradores del grupo interno de trabajo no se ha visto la necesidad de desarrollar planes de contingencia.
Evidencia: https://drive.google.com/drive/folders/1C0KInGwHv889M7aF7x9SkTt6GBNe-uPD</t>
  </si>
  <si>
    <t>Se realizo reunion con la Dra. Arlina Tovio del area de atencion al ciudadano y se programaron capacitaciones para la Funcionaria Zamira para determinar como puede comenzarse a brindarle capacitaciones.</t>
  </si>
  <si>
    <t>No se reporta avance a esta actividad ni evidencia de la misma.</t>
  </si>
  <si>
    <t>Se evidencia  en drive  solo un listado de asistencia  y en la accion, se establece capacitaciones mensuales es decir, que para el primer trimestre deberian ser 3 listas de asistencia, siendo acorde el porcentaje de avance.</t>
  </si>
  <si>
    <t xml:space="preserve">Se programan capacitaciones al area de atencion al ciudadano para la segunda semana de mayo por lo cual hasta el momento no se han establecido ls informes de gestion de la persona encargada. </t>
  </si>
  <si>
    <t>Se realiza mesa de trabajo para adelantar la tercerizacion del procedimiento con Dibanka y el ingeniero Jorge Jinete para determinar la necesidad que se tienen y definir la metodologia para afectar lo menos posible el proceso.</t>
  </si>
  <si>
    <t>Se realiza seguimiento mensual con todos los funcionarios del area donde se preguntan las necesidades y deficiencia que se presentan y hasta el memonto todos los requerimientos se han cumplido sin necsidad de planes de contingecia.
Evidencia: https://drive.google.com/drive/folders/1C0KInGwHv889M7aF7x9SkTt6GBNe-uPD</t>
  </si>
  <si>
    <t>El proceso de Atención al Ciudadano realizó encuestas a la ciudadanía sobre la atención y  la prestación del servicio para un total de 169 encuestados, informacion  consignada en la hoja de excel de respuestas del formulario de encuesta drive, que comprende el consolidado nacional de encuestas aplicadas por los usuarios y ciudadanos durante lo corrido del año 2021.  El Informe de Satisfación del Ciudadano del I trimestre de 2021,  tiene fecha límite de entrega del 23 de abril de 2021, conforme a los términos establecidos dentro de la matriz primaria y secundaria de la Entidad.  
Por otra parte, la Coordinación del GIT Atención al Ciudadano (ATC) y Gestión Documental (GD) en reunión celebrada por Google Meet, el 18 de marzo de 2021, realizó capacitación del  Protocolo de Atención al Ciudadano a sus colaboradores. Evidencia consignada en el siguiente enlace drive https://drive.google.com/drive/folders/1oMScZ8ZoNCrHJwWWumH7V3Cfvvd0lKNE</t>
  </si>
  <si>
    <t>Mediante Contrato No. 192 de 2021, la Entidad contrato a la servidora pública Giuliana D´chardi,  quien actualmente asume servicios de apoyo para la atención de usuarios. Dicha evidencia se encuentra consignada en el siguiente enlace drive: https://drive.google.com/drive/folders/1oMScZ8ZoNCrHJwWWumH7V3Cfvvd0lKNE</t>
  </si>
  <si>
    <t>El día 18 de MARZO de 2021 se recibió capacitación acerca de atención y manejo a usuarios insatisfechos. El acta No. 01 del 18-mar-2021 certifica la realización de la capacitación en mención, el cual, se se encuentra consignada en el siguiente enlace https://drive.google.com/drive/folders/1oMScZ8ZoNCrHJwWWumH7V3Cfvvd0lKNE</t>
  </si>
  <si>
    <t>El Proceso Atencion al Ciudadano realiza consolidacion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la cual, se encuentra consignada en el siguiente enlace drive: https://drive.google.com/drive/folders/1oMScZ8ZoNCrHJwWWumH7V3Cfvvd0lKNE</t>
  </si>
  <si>
    <t>El Proceso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una vez a la semana a las divisiones que tengas PQRSD pendientes por responder. Evidencia consignada en el siguiente enlace drive: https://drive.google.com/drive/folders/1oMScZ8ZoNCrHJwWWumH7V3Cfvvd0lKNE</t>
  </si>
  <si>
    <t>El proceso de atención al ciudadano realiza seguimiento a cada una de las PQRSD que llegan a la Entidad, por medio del formato MIAACGCDFO43 de seguimiento, enviando correos  electrónicos, por medio de quejasyreclamos@fps.gov.co,  una vez a la semana, a las divisiones que tengan PQRD pendientes por responder. Evidencia consignada en el correo del contratista del proceso de atención al ciudadano: https://drive.google.com/drive/folders/1oMScZ8ZoNCrHJwWWumH7V3Cfvvd0lKNE</t>
  </si>
  <si>
    <t>El proceso de atención al ciudadano realiza seguimiento a cada una de las PQRSD que llegan a la Entidad, por medio del formato MIAACGCDFO43 de seguimiento, enviando correos  electrónicos a través de quejasyreclamos@fps.gov.co,  una vez a la semana a las divisiones que tengan PQRD pendientes por responder. Evidencia consignada en el correo del contratista del proceso de atención al ciudadano.: https://drive.google.com/drive/folders/1oMScZ8ZoNCrHJwWWumH7V3Cfvvd0lKNE</t>
  </si>
  <si>
    <t>El proceso de atención al ciudadano realiza seguimiento a cada una de las PQRD que llegan a la Entidad, por medio del formato MIAACGCDFO43 de seguimiento, enviando correos  electrónicos, por medio de quejasyreclamos@fps.gov.co,  una vez a la semana a las divisiones que tengan PQRD pendientes por responder.Evidencia consignada en el correo de las contratistas del proceso de atención al ciudadano.: https://drive.google.com/drive/folders/1oMScZ8ZoNCrHJwWWumH7V3Cfvvd0lKNE</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</si>
  <si>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de la Entidad. Evidencia consignada en https://drive.google.com/drive/folders/1oMScZ8ZoNCrHJwWWumH7V3Cfvvd0lKNE</t>
  </si>
  <si>
    <r>
      <t>Respecto al servicio brindado por concepto de atención al ciudadano</t>
    </r>
    <r>
      <rPr>
        <sz val="14"/>
        <color rgb="FFFF0000"/>
        <rFont val="Arial"/>
        <family val="2"/>
      </rPr>
      <t xml:space="preserve"> </t>
    </r>
    <r>
      <rPr>
        <sz val="14"/>
        <color theme="1"/>
        <rFont val="Arial"/>
        <family val="2"/>
      </rPr>
      <t>no se presentaron usuarios insatifechos. Evidencia consignada en Informe de Satisfacción al Ciudadano. Evidencia consignada en https://drive.google.com/drive/folders/1oMScZ8ZoNCrHJwWWumH7V3Cfvvd0lKNE</t>
    </r>
  </si>
  <si>
    <t>Mediante contratos 142 y 191 de 2021, la Entidad contrato a las servidoras públcias Miry Alejandra Tuiran y Leandra Castañeda Castañeda, quienes se encuentra laborando actualemente en el GIT Atención al Ciudadano y son las encargados de cerrar las quejas y hacer el enlace entre Salud y Atención al Ciudadano. Evidencia consignada en el siguiente enlace drive: https://drive.google.com/drive/folders/1Y0zPwz4U0lAmVrfhsjKuyNvBbsX6-VNH</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</si>
  <si>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una vez a la semana a las oficinas administrativas a nivel nacional que tengan PQRSD pendientes por responder.Evidencia consignada en el correo de las contratistas del proceso de atención al ciudadano y en el siguiente enlace drive: https://drive.google.com/drive/folders/1Y0zPwz4U0lAmVrfhsjKuyNvBbsX6-VNH</t>
  </si>
  <si>
    <t>Las Tablas de Retención Documental fueron aprobadas por el Comité de Desempeño el 31 de diciembre de 2019 mediante Acta No.  024 DE 2019. Se enviaron al AGN para convalidación y nos  encontramos a la espera de dicha aprobación.
Evidencia consignada en el drive: https://drive.google.com/drive/folders/1_tGqtNJedxk2jUDiGu-HjCuj-A53eSX9</t>
  </si>
  <si>
    <t xml:space="preserve">Se tiene programado realizar la mesa de trabajo de manera virtual en el mes de abril con el profesional Camilo José Rodríguez, para definir los lineamientos de la guía de recuperación documental.
</t>
  </si>
  <si>
    <t xml:space="preserve">No se encientra evidencia en carpeta drive </t>
  </si>
  <si>
    <t>Las TRD,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https://drive.google.com/drive/folders/1_tGqtNJedxk2jUDiGu-HjCuj-A53eSX9</t>
  </si>
  <si>
    <t>Para realizar el cronograma de trabajo y contratar personal idóneo para la actualización del archivo físico es necesario tener las TRD convalidadas,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https://drive.google.com/drive/folders/1_tGqtNJedxk2jUDiGu-HjCuj-A53eSX9</t>
  </si>
  <si>
    <t>Para solicitar disponibilidad presupuestal para la contratación del personal necesario para la actualización de los archivos físicos, se necesita tener convalidadas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https://drive.google.com/drive/folders/1_tGqtNJedxk2jUDiGu-HjCuj-A53eSX9</t>
  </si>
  <si>
    <t>La guía de reconstrucción documental fue presentada ante Comité de Gestión y Desempeño y se aprobó en la sesión N°15; el acta se encuentra en proceso de documentación y legalización por parte de OPS
Evidencia consignada en el drive: https://drive.google.com/drive/folders/1_tGqtNJedxk2jUDiGu-HjCuj-A53eSX9</t>
  </si>
  <si>
    <t>Se realizo reunion el dia 25 de marzo de 2021 para revision y control del I trimestre de 2021 de los avances y compromisos del archivo central, se anexa acta de reunion No 2.
Evidencia consignada en el drive: https://drive.google.com/drive/folders/1_tGqtNJedxk2jUDiGu-HjCuj-A53eSX9</t>
  </si>
  <si>
    <t>Gestión documental realizó socialización del RENDEL (video de planos en 3D) al Secretario General, en donde se muestra la propuesta de la ubicación y mejora del archivo centra.
Evidencia consignada en el drive: https://drive.google.com/drive/folders/1_tGqtNJedxk2jUDiGu-HjCuj-A53eSX9</t>
  </si>
  <si>
    <t>Para la organización de los archivos en es espacio físicos es necesario tener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https://drive.google.com/drive/folders/1_tGqtNJedxk2jUDiGu-HjCuj-A53eSX9</t>
  </si>
  <si>
    <t>Para realizar el plan de trabajo es necesario tener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https://drive.google.com/drive/folders/1_tGqtNJedxk2jUDiGu-HjCuj-A53eSX9</t>
  </si>
  <si>
    <t xml:space="preserve">Esta actividad no corresponde al proceso Gestión Documental, debido a que el mantenimiento de los equipos de cómputo corresponde al  grupo TIC's, esta actividad sera modificada para el proximo periodo </t>
  </si>
  <si>
    <t>N/A</t>
  </si>
  <si>
    <t>N/A - Actividad que corresponde al proceso GTH y se solicitara eliminacion de la misma de este proceso para el II TRM 2021</t>
  </si>
  <si>
    <t>Esta actividad no corresponde al proceso Gestión Documental por cuanto las actividades relacionadas con el COPAST las desarrolla el GIT Talento Humano. Esta actividad sera modificada para el proximo periodo</t>
  </si>
  <si>
    <t>Para realizar el plan de contingencia de trabajo para la organización de los archivos de la Entidad , se necesita tener convalidadas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https://drive.google.com/drive/folders/1cizLHpkvBU4cJ7iQ1cJ4rKg8EOl0csha</t>
  </si>
  <si>
    <t>Para realizar el cronograma de trabajo para la organización de las cajas del archivo, se necesita tener convalidadas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https://drive.google.com/drive/folders/1cizLHpkvBU4cJ7iQ1cJ4rKg8EOl0csha</t>
  </si>
  <si>
    <t>para realizar mesa de trabajo para la planeación de la organización del archivo físico, se necesita tener convalidadas las TRD las cuales  fueron aprobadas por el Comité de Desempeño el 31 de diciembre de 2019 mediante Acta No.  024 DE 2019 . El día 8 de febrero de 2020 fueron enviadas al Archivo General de la Nación las TRD para aprobación. El 28 de abril de 2020 se recibió informe del AGN para realizar ajustes, se han realizado tres mesas técnicas con el AGN , la primera  el 15 de octubre de 2020, la segunda EL 3 de diciembre de 2020 Y la  tercera el 11 de diciembre de 2020, El 22 de diciembre con radicado SGE - 20202000227041, se enviaron al archivo las últimas modificaciones solicitadas por el AGN, el 23 de Marzo de 2021 se realizo reunión con el AGN para retomar el tema de la convalidación y se realizo cambio de evaluador por renuncia del anterior y se esta en espera de la programación por parte de la AGN de la nueva mesa técnica.
Evidencia consignada en el drive: https://drive.google.com/drive/folders/1cizLHpkvBU4cJ7iQ1cJ4rKg8EOl0csha</t>
  </si>
  <si>
    <t>En el I trimestre de 2021 no se realizaron transferencia documentales  debido a que se encuentran suspendidas de acuerdo a la resolución 2595 del 23 octubre de 2019 firmada por el director de la entidad.  
Evidencia consignada en el drive: https://drive.google.com/drive/folders/1cizLHpkvBU4cJ7iQ1cJ4rKg8EOl0csha</t>
  </si>
  <si>
    <t>N/A - Evidencia en carpeta drive acorede a lo reportado.</t>
  </si>
  <si>
    <t>El proceso no  reporto avance de las acciones del I trimestre 2021</t>
  </si>
  <si>
    <t>Durante el periodo Enero a marzo/2021, el GIT Gestión de Talento Humano tiene cumplido al 100% el plan de trabajo establecido durante la vigencia 2020, para  la digitalización de las historias laborales de los funcionarios vinculados a la planta de personal y que a la fecha se encuentran en custodia de este proceso, con el fin de garantizar la conservación de los documentos necesarios para la operación del proceso.
Adicionalmente como parte de la contingencia de aislamiento ocasiona por la pandemia por COVID-19, el GIT Gestión de Talento Humano, ha organizado de manera digital los archivos correspondietes a las historias laborales de los funcionarios activos en la entidad y de manera progresiva se realizan jornadas para realizar el proceso de archivo fisico en los expedientes fisicos.
EVIDENCIAS: FILA 55- ACTA  No. 5 SEGUIMIENTO PLAN DE ACCIÓN DIGITALIZACIÓN HISTORIAS LABORALES.
Link: https://drive.google.com/drive/folders/1t89KrnoP0y5mAdEMwDW9TwFw9DJzn-LK</t>
  </si>
  <si>
    <t>Durante el periodo Enero a marzo/2021,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EVIDENCIAS: FILA 56 - Base de datos de expedientes de nóminas 1992-1999 - a marzo 2021
FILA 56- Correo solicitud digitalización carpetas de nómina e historias laborales 1992-1999 
FILA 56- correo Respuesta solicitud digitalización carpetas de nómina e historias laborales 1992-1999
Link: https://drive.google.com/drive/folders/1t89KrnoP0y5mAdEMwDW9TwFw9DJzn-LK</t>
  </si>
  <si>
    <r>
      <t>Durante el periodo Enero a marzo/2021,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asi como, preservar y mantener la salud física de las personas a cargo, prevenir accidentes de trabajo y enfermedades laborales, además de lograr mejores condiciones de higiene 
EVIDENCIA - FILA 57- ACTA No. 1-   PLAN DE ACCION SEGURIDAD ARCHIVOS DE GESTION (1 Trimestre 2021).</t>
    </r>
    <r>
      <rPr>
        <sz val="14"/>
        <color rgb="FFFF0000"/>
        <rFont val="Arial"/>
        <family val="2"/>
      </rPr>
      <t xml:space="preserve">
</t>
    </r>
    <r>
      <rPr>
        <sz val="14"/>
        <rFont val="Arial"/>
        <family val="2"/>
      </rPr>
      <t>Link: https://drive.google.com/drive/folders/1t89KrnoP0y5mAdEMwDW9TwFw9DJzn-LK</t>
    </r>
  </si>
  <si>
    <t>Durante el periodo Enero a marzo/2021, el GIT Gestión de Talento Humano avanzó  en la etapa de planeación para la formulación, aprobación y contratación de las actividades centenidad en los planes de gestión humana. Las evaluaciones de la ejecución de realizaran de acuerdo a la ejecución que se realice a partir del 2do Trimestre 2021.
EVIDENCIAS: 58-59- ACTA No. 001 de 2021 DEL 21012021 COMISION PERSONAL
Link: https://drive.google.com/drive/folders/1t89KrnoP0y5mAdEMwDW9TwFw9DJzn-LK</t>
  </si>
  <si>
    <t>Durante el periodo Enero a marzo/2021, el GIT Gestión de Talento Humano presentó el informe de la etapa de planeación para la formulación, aprobación y contratación de las los planes de gestión humana ante la Comisión de personal en los tiempos establecidos según procedimientos. En esta presentación se socializan y reciben las estrategias para el fortalecimiento de los planes de gestión humana durante la vigencia 2021.
EVIDENCIAS: 59- Actas Comisión de Personal: 1,2 y 3 de 2021.(1er Trimestre)
Link: https://drive.google.com/drive/folders/1t89KrnoP0y5mAdEMwDW9TwFw9DJzn-LK</t>
  </si>
  <si>
    <t>Durante el periodo Enero a marzo/2021, el GIT Gestión de Talento Humano, ha aplicado pruebas piloto para la actualización de las actividades contenidas en la actualización del procedimiento VINCULACION DE PERSONAL DE PLANTA -  APGTHGTHPT07, de acuerdo a la normativas que aplican.
Como parte de esta actualización este, procedimiento se creó el procedimiento selección meritocrática para proveer cargos de libre nombramiento y remoción y  provisionales y los documentos, el cual fue enviado a revisión técnica en OPS, en el mes de diciembre. 
EVIDENCIAS: https://drive.google.com/drive/folders/1t89KrnoP0y5mAdEMwDW9TwFw9DJzn-LK
 FILA 55- Proyecto PROCEDIMIENTO DE SELECCIÓN MERITOCRÁTICA DE PROVISIONALES Y LNR
FILA 55- Proyecto actualización del PROCEDIMIENTO DE VINCULACIÓN DE PERSONAL</t>
  </si>
  <si>
    <t>Durante el periodo Enero a marzo/2021, el GIT Gestión de Talento Humano presento ante la Comisión de Personal de la entidad los documentos de formulación, aprobación y contratación de las actividades centenidad en los planes de gestión humana. Las evaluaciones de la ejecución de realizaran de acuerdo a la ejecución que se realice a partir del 2do Trimestre 2021.
EVIDENCIAS:  https://drive.google.com/drive/folders/1t89KrnoP0y5mAdEMwDW9TwFw9DJzn-LK
58-59- ACTA No. 001 de 2021 DEL 21012021 COMISION PERSONAL</t>
  </si>
  <si>
    <t>Durante el periodo Enero a marzo/2021, el GIT Gestión de Talento Humano presento ante la Comisión de Personal de la entidad los informes para el diagnostico formulación, aprobación y contratación de las actividades contenidad en los planes de gestión humana. 
EVIDENCIAS: 58-59- ACTA No. 001 de 2021 DEL 21012021 COMISION PERSONAL
59-Diagnostico y Formulación PLAN DE BIENESTAR 2021
https://drive.google.com/drive/folders/1t89KrnoP0y5mAdEMwDW9TwFw9DJzn-LK</t>
  </si>
  <si>
    <t>Esta actividad debe cerrarse ya que la respectiva capacitación se realizó y la fecha de cierre es el 31 /12 /2020 es una actividad que no requiere de acualizacion, se realiza una unica vez. El 2 de diciembre se realizó mesa de trabajo con los supervisores para la revisión de compromisos que se encontraban vigentes con el objetivo de ejecutar el PAC al 100% al corte del 31 de diciembre. Por otra parte, el 30 de diciembre se efectuó revisión de las cuentas para tramite de pago y ejecución de PAC, finalmente, el 31 de diciembre se realizó reunion para revisar cuentas de cobro y ejecucion del PAC extraoridinario. EVIDENCIA : https://drive.google.com/drive/folders/1YzMCttN8PvwmjZ9AshpmLJSlbGBlgA7i -  CARPETA: FILA64_CAPACITACION</t>
  </si>
  <si>
    <t>De conformidad con el memorando No. 20200000199871 de 12 de noviembre de 2020 en donde se asignó a funcionaria del grupo de contabilidad como responsable de seguimiento a actualizaciones en la normatividad, dentro del periodo a reportar la Subdireccion Finanaiera-GIT de Contabilidad procedio a realizar la contratacion dela Profesional Nubia Figueroa cto 054-2021 y como apoyo la profesional Ximena Diaz cto 024-2021. EVIDENCIA : FILA 61- MEMO_CONTRATOS https://drive.google.com/drive/folders/1YzMCttN8PvwmjZ9AshpmLJSlbGBlgA7i</t>
  </si>
  <si>
    <t>Dentro del periodo a reportar el responsable designado de la Subdireccion Finanaiera-GIT de Contabilidad procedió a informar al cordinador del proceso las respectivas fechas de cierre contable, asi mismo, por medio de correo electronico se informa de la  actualización de la Resoalucion 019 para el cierre contable de la unidad salud y en el mes de febrero se envia correo al GIT de Contabilidad normatividad de la supersalud para la presentacion de informes EVIDENCIA : Fila 62-correos https://drive.google.com/drive/folders/1YzMCttN8PvwmjZ9AshpmLJSlbGBlgA7i</t>
  </si>
  <si>
    <t>Se  elaboraron  y revisaron  1269 entre  cdp y compromisos de los cuales se revisaron,  aprobaron y firmaron 1241 por parte del Coordinador de Presupuesto y en la parte superior derecha de los cdp´s y compromisos  se evidencia quien lo elaboro. Los soportes se encuentran en el DriveFILA63_CDP_RP https://drive.google.com/drive/folders/1YzMCttN8PvwmjZ9AshpmLJSlbGBlgA7i</t>
  </si>
  <si>
    <t xml:space="preserve">Para el periodo a reportar durante el mes de enero no se habia hecho la contratacion por lo tanto no se realizo soliicitud de pac, para los meses de febrero y marzo se informo a los proceso involucrados los saldos al 22 de cada mes para que vieran los saldos y procedieran con la correcta ejecucion del pac EVIDENCIA: FILA64_INFO_PAC https://drive.google.com/drive/folders/1YzMCttN8PvwmjZ9AshpmLJSlbGBlgA7i </t>
  </si>
  <si>
    <t>En el cuarto trimestre de 2020,  se reportó el cumplimiento del 100% de la actividad, en los siguientes términos: "En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</si>
  <si>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 xml:space="preserve">En el trimestre se realizaron llamadas telefónicas a 18 Entidades y se enviaron por correo electrónico 24 citaciones a las entidades deudoras a realizar el pago de la deuda que tienen con el FPS-FNC que quedaron registradas en sus respectivas bases de control.  Evidencia: Base registro de llamadas que se encuentra en la carpeta drive denominada "EVIDENCIAS REPORTES DE PLANES FPS 2do SEMESTRE 2020", subcarpetas "GESTIÓN DE COBRO"  "PLAN MANEJO DE RIESGOS" - "FILA 67", verificable en el link: https://drive.google.com/drive/u/0/folders/1I9OTRcCglIKCYA44I9CI56IpEIkSG1VC
</t>
  </si>
  <si>
    <t xml:space="preserve">En el cuarto trimestre de 2020,  se reportó el cumplimiento del 100% de la actividad, en los siguientes términos: "En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
</t>
  </si>
  <si>
    <t>En el cuarto trimestre de 2020,  se reportó el cumplimiento del 100% de la actividad, en los siguientes términos: "En el trimestre se solicitó apoyo de la Subdirección Financiera-Cartera, Contabilidad, Liquidaciones y memorandos solicitando RP a Presupuesto y  a Secretaria General primera copia de las resoluciones de pago, para hacer el pago a las entidades.                                                                      Evidencia: https://drive.google.com/drive/u/0/folders/1cBFqxpukX8RPhFxBPiVRIfn_-sVOMyv8</t>
  </si>
  <si>
    <t>Como seguimiento al reporte del trimestre, de nueve (9) peticiones que estaban pendientes por responder en términos de oportunidad al momento del reporte, se respondieron dentro de los términos legales las nueve (9) peticiones, dentro de cobro persuasivo. Evidencia: carpeta drive denominada "EVIDENCIAS REPORTES DE PLANES FPS 2do SEMESTRE 2020", subcarpetas "GESTIÓN DE COBRO"  "PLAN MANEJO DE RIESGOS" - "FILA 70", verificable en el link: https://drive.google.com/drive/folders/1puntP8v0WLKiVxQuAledm6rBOPpIO_E9, conforme al anterior reporte así: En el trimestre haciendo el seguimiento de las asignaciones del libro radicador se determinó que en octubre se respondieron 50 de 64, en noviembre 40 de 63 y en diciembre 55 de 63 PQRS. Evidencia: carpeta drive denominada "EVIDENCIAS REPORTES DE PLANES FPS 2do SEMESTRE 2020", subcarpetas "GESTIÓN DE COBRO"  "PLAN MANEJO DE RIESGOS" - "FILA 70", verificable en el link: https://drive.google.com/drive/u/0/folders/1I9OTRcCglIKCYA44I9CI56IpEIkSG1VC</t>
  </si>
  <si>
    <t>Dentro del periodo objeto de reporte se decretaron 8 auto de decreto de medidas cautelares. Evidencia https://drive.google.com/drive/folders/1uLNRBxyE6rUzd7e39o1Rkf1OMoFJom-8</t>
  </si>
  <si>
    <t>En el cuarto trimestre de 2020,  se reportó el cumplimiento del 100% de la actividad, en los siguientes términos: "El proceso gestión de cobro actualizó los 4 procedimientos: 
 (i) PROCEDIMIENTO DE COBRO PERSUASIVO POR
COBRAR CÓD. APGCBOAJPT11, 
(ii) PROCEDIMIENTO DE COBRO PERSUASIVO POR
PAGAR CUOTAS PARTES PENSIONALES CÓD. APGCBOAJPT12,
(iii) PROCEDIMIENTO ADMINISTRATIVO DE
COBRO POR JURISDICCIÓN COACTIVA CÓD. APAJUOAJPT11, 
(iv)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t>
  </si>
  <si>
    <t>En el cuarto trimestre de 2020,  se reportó el cumplimiento del 100% de la actividad, en los siguientes términos: "La base de datos de los procedimientos administrativos de cobro coactivo se encuentra actualizada conforme a los avences procesales de cada procedimiento. EVIDENCIA https://drive.google.com/drive/folders/1rI65p1m5kjxEhq6fZD_9NOT6OLNDdRQj</t>
  </si>
  <si>
    <t>Dentro del periodo objeto d erporte se profirieron 54 autos de para el vance procesal de los procedimiento administartivos de cobro coactivo con el fin d eocntinuar con el impiulso procesal de los los mismos. Evidencia https://drive.google.com/drive/folders/1ucGwFHsp_HwWVkFCDBP-yowMXMlXM74W</t>
  </si>
  <si>
    <t>Después de haber celebrado mesa de trabajo con el gerente de Garantías mobiliarias de Confecámaras el 23 de octubre de 2020, se envió convenio de cooperación a Confecámaras para su aprobación y posterior suscripción del mismo sin obtener respuesta, por lo cual se reiteró la revisión el 22 de enero de 2021 y se manifestó por parte de Confecámaras que sería revisado el convenio sin obtener respuesta, en vista de ello, el 12 de abril se propuso se llevara a cabo una mesa de trabajo y nos encontramos a la espera de respuesta. De igual manera, se celebró mesa de trabajo con Colpensiones el 8 de marzo de 2021 donde se evidenció voluntad por parte de esta para compartir la información que le reporta periódicamente la entidad contratada para ello, por lo cual se procedió nuevamente a enviar el borrador del convenio para su revisión y estamos a la espera de respuesta. . Evidencia carpeta drive denominada "EVIDENCIAS REPORTES DE PLANES FPS 2do SEMESTRE 2020", subcarpetas "GESTIÓN DE COBRO"  "PLAN MANEJO DE RIESGOS" - "FILA 75", verificable en el link: https://drive.google.com/drive/u/0/folders/1I9OTRcCglIKCYA44I9CI56IpEIkSG1VC</t>
  </si>
  <si>
    <t xml:space="preserve">En el momento solo tenemos aaceso a la plataforma RUES suministrada por Confecámaras, no ha sido posible celebrar convenios formalmente pero sí actualizar información con las herramientas que poseemos hasta el momento. Evidencia https://drive.google.com/drive/u/1/folders/1nulrFovoRO4fpcQpLA524vxtQC9HMEaM
Zona de los archivos adjuntos
</t>
  </si>
  <si>
    <t>En el trimestre se hizo el seguimiento de 24 entidades a las cuales se les enviò el oficio de tercera citaciòn teniendo en cuenta que ya habian cumplido el tèrmino de 90 dias. Evidencia: Carpeta drive con base general de Gestiòn de Cobro Persuasivo. 
Evidencia: https://drive.google.com/drive/u/0/folders/16-UcHQx5Snd8wIqQ9nxe08Xo49clSMQ6</t>
  </si>
  <si>
    <t>Se aprobaron los procedimientos en sesiones  018  y 021  del Comité Institucional de Gestión y Desempeño: SELECCIÓN ABREVIADA ENAJENACIÓN DE BIENES CÓD. APAJUOAJPT23, SELECCIÓN ABREVIADA POR SUBASTA INVERSA CÓD.  APAJUOAJPT18, SELECCIÓN ABREVIADA POR MENOR CUANTÍA CÓD. APAJUOAJPT19, LICITACIÓN PÚBLICA CÓD. APAJUOAJPT17, CONTRATACION DE MINIMA CUANTIA CÓD. APAJUOAJPT22. El procedimiento de CONTRATACIÓN DIRECTA CÓD. CÓD. APAJUOAJPT21 se encuentra en revisión por parte de la OPS desde el día 17 de marzo de 2021, lo anterior debido a que se hizo necesario ajustar nuevamente el procedimiento de acuerdo al Hallazgo 92020 de la CGR y así evitar reprocesos. Evidencia verificable en el siguiente link de DRIVE: https://drive.google.com/drive/folders/1Jizh9ixxcMBvK2hbm0znhHECopOe9pkl?usp=sharing</t>
  </si>
  <si>
    <t xml:space="preserve">El procedimiento se encuentra en reviasion tecnica por parte de OAPS descragar evidencia fila 79 la actualizacion de los procedimientos fue enviada al grupo de planeacion y sistemas el dia 1 de septiembre del año 2020, el cual me informan que esta en proceso de evaluacion a cargo del contratista Camilo Casas Giacometto, la prueba del envio de los procedimientos es verificables en carpeta drive denominada "EVIDENCIAS REPORTES DE PLANES FPS 2do SEMESTRE 2020", subcarpetas "ASISTENCIA JURÍDICA"  "PLAN MANEJO DE RIESGOS" - "FILA 79", verificable en el link: https://drive.google.com/drive/u/0/folders/1QbH2nsImc3Ck0I-RToJKKu0bZgihZJP2
</t>
  </si>
  <si>
    <t>En el cuarto trimestre de 2020,  se reportó el cumplimiento del 100% de la actividad, en los siguientes términos: "El consolidado de contratos publicados en la plataforma SECOP 2 es de 489 contratos igual numero de los que se encuntran registrados en la base de datos de contratacion año 2020, la cual la pueden verificar en la carpeta drive denominada   "EVIDENCIAS REPORTES DE PLANES FPS 2do SEMESTRE 2020", subcarpetas "ASISTENCIA JURÍDICA"  "PLAN MANEJO DE RIESGOS" - "FILA 81", verificable en el link: https://drive.google.com/drive/u/0/folders/1QbH2nsImc3Ck0I-RToJKKu0bZgihZJP2</t>
  </si>
  <si>
    <t>En el cuarto trimestre de 2020,  se reportó el cumplimiento del 100% de la actividad, en los siguientes términos: "Se ha cumplido el 100% la actividad en el mes de diciembre de 2020, proyectando la circular con radicado No. GDJ - 20201330003734 del 14 de diciembre de 2020 
EVIDENCIAS REPORTES DE PLANES FPS 2do SEMESTRE 2020", subcarpetas "ASISTENCIA JURÍDICA"  "PLAN MANEJO DE RIESGOS" - "FILA 82", verificable en el link:  https://drive.google.com/drive/u/0/folders/1sv88KLelrXbN2xD4rMfKn5yRl6oOPGIz</t>
  </si>
  <si>
    <t>En el cuarto trimestre de 2020,  se reportó el cumplimiento del 100% de la actividad, en los siguientes términos : "Se materializa por evento, es decir cada vez que ocurra una situacipon factica que conduza a la elaboración del memorando firmado por todos los integrantes del Comité cuando se requiera información o insumos a un proceso o area de la entidad. No hay evidencia por que  no se ha meterializado ningùn incumplimiento."</t>
  </si>
  <si>
    <t>Reporte acorde al avance con el  producto a reportar y verificado.</t>
  </si>
  <si>
    <t xml:space="preserve">
_______________
Secretario Técnico Comité de Defensa Judicial y Conciliación 
</t>
  </si>
  <si>
    <t>A la fecha se han identficado los documentos a actualizar o realizar, se tiene programada una reunión para definr los responsables y la fechas de entrega. https://drive.google.com/drive/folders/1WcUvZh0S6UgbVfQZJkW4gFc635z7i0PX</t>
  </si>
  <si>
    <t>Se tiene en actualizaciòn el procedimiento de rotacion de equipos, en el cual se debe contemplar las caracteristicas o necesidades requeirdas de los equipos. La evidencia se encuentra https://drive.google.com/drive/folders/1WcUvZh0S6UgbVfQZJkW4gFc635z7i0PX</t>
  </si>
  <si>
    <t>El proceso de TICS, cuenta con la base de datos de control de atención de soporte solicitados y gestionados, la cual se le realiza seguimiento de forma diaria y semanal.La Evidencia se encuntra en :https://drive.google.com/drive/folders/1WcUvZh0S6UgbVfQZJkW4gFc635z7i0PX</t>
  </si>
  <si>
    <t>Se realizaron las capacitaciones de administraciòn de Orfeo, validaciòn y cargue de informaciòn a traves de la plataforma nrvcc de la supersalud,carga de informaciòn en la INTRANET. La evidenciaa se encuentra en la ruta:https://drive.google.com/drive/folders/1tO94OZWvshbHiFviemE56fnjczMaR8OD</t>
  </si>
  <si>
    <t>A la fecha se han identficado los documentos a actualizar o realizar, se tiene programada una reunión para definr los responsables y la fechas de entrega. Ua ves se determinen los compromisos se realizaran los seguimientos.
https://drive.google.com/drive/folders/1WcUvZh0S6UgbVfQZJkW4gFc635z7i0PX</t>
  </si>
  <si>
    <t xml:space="preserve">El Proceso Seguimiento y Evaluación independiente se encuentra iniciando la ejecucion de las auditorias, que fueron programadas en el plan anual de auditorias 2021
</t>
  </si>
  <si>
    <t>No se encuentra evidencia en la carpeta drive asignada para evidenciar dicho reporte, por tal razon no es acorde el porcentaje de avance reportado a esta actividad, ya que el producto es: reflejado en el informe final de auditoria detallando las acciones correctivas. Por lo anterior el porcentaje de avance debe ser 0% .</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</si>
  <si>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y enero 2021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*ACTA No. 03 del 26-02-2021:  indicadores de gestion del proceso GSA
Evidencia en la carpeta drive: https://drive.google.com/drive/u/0/folders/1CBXNLXvdn6pYyLqsAe7pYz6kHmd2h-mX</t>
    </r>
  </si>
  <si>
    <r>
      <rPr>
        <b/>
        <sz val="14"/>
        <rFont val="Arial"/>
        <family val="2"/>
      </rPr>
      <t>Actividad programada para dar cumplimiento al 31-12-2020 y se ejecuto.</t>
    </r>
    <r>
      <rPr>
        <sz val="14"/>
        <rFont val="Arial"/>
        <family val="2"/>
      </rPr>
      <t xml:space="preserv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t>
    </r>
  </si>
  <si>
    <r>
      <rPr>
        <b/>
        <sz val="14"/>
        <rFont val="Arial"/>
        <family val="2"/>
      </rPr>
      <t>Actividad programada para dar cumplimiento al 31-12-2020 y se ejecuto</t>
    </r>
    <r>
      <rPr>
        <sz val="14"/>
        <rFont val="Arial"/>
        <family val="2"/>
      </rPr>
      <t>.
Se realizó la Actualización del Procedimiento SEGUIMIENTO Y MEDICION A LOS PROCESOS, el cual se modifico el nombre a  ELABORACIÓN INFORME DE DESEMPEÑO INSTITUCIONAL - PEMYMOPSPT04, ademas se actualizo el FORMATO INFORME DE DESEMPEÑO SEMESTRAL - PEMYMOPSFO07. lo anterior fue aprobado mediante Comite Institucional de Gestion y Desempeño sesion virtual del 16 al 18 de diciembre del 2020, mediante acta No. 017 y resolucion No. 2315 del 31-12-2020.
Evidencia en la carpeta drive: https://drive.google.com/drive/u/0/folders/1W9CPwrALiqvhyFy4dAJsnUfDG_TTvorm</t>
    </r>
  </si>
  <si>
    <t>Durante el I Trimestre del 2021 no se actualizo procedimientos del proceso MYM</t>
  </si>
  <si>
    <t>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</si>
  <si>
    <r>
      <rPr>
        <b/>
        <sz val="14"/>
        <rFont val="Arial"/>
        <family val="2"/>
      </rPr>
      <t>Actividad programada para dar cumplimiento al 31-01-2021 y se ejecuto.</t>
    </r>
    <r>
      <rPr>
        <sz val="14"/>
        <rFont val="Arial"/>
        <family val="2"/>
      </rPr>
      <t xml:space="preserve">
Las necesidades de capacitaciones identificadas fueron enviadas mediante  memorando OPS - 20201200084133 el 05-11-2020 y a su vez a traves de correo electrónico del dia 23 de noviembre del 2020 dentro del formato establecido, esta información se puede evidenciar en la carpeta drive: https://drive.google.com/drive/u/0/folders/1o2uK1TDVD18FGGAm6Bt_V-iEoqR7KL9q</t>
    </r>
  </si>
  <si>
    <t>Para el I trimestre del 2021 se solicito a la entidad por medio de circular OPS - 20211200000484 - : Solicitud diligenciamiento Formulario Único de Reporte de Avances de la Gestión – FURAG vigencia 2020 a su vez se realizo mesas de trabajo con los procesos y asesoria telefonica para dicho diligenciamiento. 
El informe fue cargado en la plataforma del DAFP el dia 26-03-2021 como se evidencia en el certificado expedido.
Evidencia en la carpeta drive: https://drive.google.com/drive/u/0/folders/1XDh3yNvNU6Rn1g_UGvuXrT7BtH-2HFcl</t>
  </si>
  <si>
    <r>
      <rPr>
        <b/>
        <sz val="14"/>
        <rFont val="Arial"/>
        <family val="2"/>
      </rPr>
      <t>Actividad programada para dar cumplimiento al 31-12-2020 y se ejecuto.</t>
    </r>
    <r>
      <rPr>
        <sz val="14"/>
        <rFont val="Arial"/>
        <family val="2"/>
      </rPr>
      <t xml:space="preserve">
Se realizó capacitacion el 15-12-2020 sobre las líneas de defensa establecidas en MIPG y recordar conceptos y aplicacion del autocontrol, autogestion y autoregulacion por parte de todos los procesos de la entidad, para ello se realizo una evaluacion la cual paraticiparon 12 personas inferior a los asistentes de la capacitacion y el  dia 30-12-2020 se envio al correo institucional de todos FPS, la socialización de resultados de la Evaluacion a la cual participaron 12 personas  de la capacitacion.
Evidencia en la carpeta drive: https://drive.google.com/drive/u/0/folders/10xUXx78MXcjRMd_X5IJy02cjeTgOEnVJ</t>
    </r>
  </si>
  <si>
    <t>El Formato de asignación y seguimiento  de reporte de indicadores se creo y fue  aprobada mediante Comité Institucional de Gestión y Desempeño el día 10-11-2020 - sesión virtual, por medio de Acta No. 013 con la resolución 1990 del 01/12/2020, el cual se realizó capacitación y socialización del mismo documentos por Google meet el día 03-11-2020 de 9 a 11am. se implementara a partir del I SEM 2021.
Evidencia en la carpeta drive: https://drive.google.com/drive/u/0/folders/1_gZS3eadLS5NS9BWwB8gZHPNbvi82rkS</t>
  </si>
  <si>
    <t xml:space="preserve">
100%</t>
  </si>
  <si>
    <t xml:space="preserve">
N/A</t>
  </si>
  <si>
    <t>Se actualizó y aprobó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
Para la realizacion del Informe de análisis a la medición de la gestión se debia primero actualizar y aprobar la metodologia de indicadores para implementar el cuadro de mando integral en la entidad, el cual es el que se va a presentar como  Informe de análisis a la medición de la gestión y se implementara en el transcurso del primer semestre una vez quede alineado todos los indicadores de gestion aprobados en el mes de diciembre con las estrategias de los procesos y la matriz DOFA. 
Para el I trimetre de la vigencia no se avanzo en esta actividad, ya que el perfil del profesional contratado para realizar la misma no ha sido contratado a la fecha.
Evidencia en la carpeta drive: https://drive.google.com/drive/u/0/folders/1CBXNLXvdn6pYyLqsAe7pYz6kHmd2h-mX</t>
  </si>
  <si>
    <t xml:space="preserve">
_______________________________________</t>
  </si>
  <si>
    <t xml:space="preserve">
__________________________________________</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</si>
  <si>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 
Evidencia en la carpeta drive: https://drive.google.com/drive/u/0/folders/1CBXNLXvdn6pYyLqsAe7pYz6kHmd2h-mX</t>
    </r>
  </si>
  <si>
    <t xml:space="preserve">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</si>
</sst>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240A]d&quot; de &quot;mmmm&quot; de &quot;yyyy;@"/>
    <numFmt numFmtId="165" formatCode="d/m/yy;@"/>
    <numFmt numFmtId="166" formatCode="d/mm/yyyy;@"/>
  </numFmts>
  <fonts count="21"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4"/>
      <color theme="1"/>
      <name val="Arial Narrow"/>
      <family val="2"/>
    </font>
    <font>
      <sz val="14"/>
      <color rgb="FFFF0000"/>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
      <left style="thin">
        <color rgb="FF000000"/>
      </left>
      <right style="thin">
        <color rgb="FF000000"/>
      </right>
      <top style="medium">
        <color indexed="64"/>
      </top>
      <bottom/>
      <diagonal/>
    </border>
  </borders>
  <cellStyleXfs count="6">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550">
    <xf numFmtId="0" fontId="0" fillId="0" borderId="0" xfId="0"/>
    <xf numFmtId="164"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4"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5" fontId="8" fillId="0" borderId="13" xfId="0" applyNumberFormat="1" applyFont="1" applyBorder="1" applyAlignment="1" applyProtection="1">
      <alignment horizontal="justify" vertical="center"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4"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5"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center" wrapText="1"/>
      <protection hidden="1"/>
    </xf>
    <xf numFmtId="165" fontId="8" fillId="0" borderId="18"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5"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5"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5"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4" fontId="6" fillId="0" borderId="0" xfId="2" applyNumberFormat="1" applyFont="1" applyAlignment="1" applyProtection="1">
      <alignment horizontal="center" vertical="center" wrapText="1"/>
      <protection hidden="1"/>
    </xf>
    <xf numFmtId="0" fontId="8" fillId="4" borderId="1" xfId="0" applyFont="1" applyFill="1" applyBorder="1" applyAlignment="1" applyProtection="1">
      <alignment horizontal="justify" vertical="top" wrapText="1"/>
      <protection hidden="1"/>
    </xf>
    <xf numFmtId="0" fontId="13" fillId="4" borderId="1" xfId="0" applyFont="1" applyFill="1" applyBorder="1" applyAlignment="1" applyProtection="1">
      <alignment horizontal="justify" vertical="center" wrapText="1"/>
      <protection hidden="1"/>
    </xf>
    <xf numFmtId="165"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4" fillId="8" borderId="1" xfId="0" applyFont="1" applyFill="1" applyBorder="1" applyAlignment="1" applyProtection="1">
      <alignment horizontal="center" vertical="center" wrapText="1"/>
      <protection hidden="1"/>
    </xf>
    <xf numFmtId="165" fontId="8" fillId="0" borderId="25" xfId="0" applyNumberFormat="1" applyFont="1" applyBorder="1" applyAlignment="1" applyProtection="1">
      <alignment horizontal="justify" vertical="top" wrapText="1"/>
      <protection hidden="1"/>
    </xf>
    <xf numFmtId="165"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5" fontId="8" fillId="0" borderId="26" xfId="0" applyNumberFormat="1" applyFont="1" applyBorder="1" applyAlignment="1" applyProtection="1">
      <alignment horizontal="justify" vertical="center" wrapText="1"/>
      <protection hidden="1"/>
    </xf>
    <xf numFmtId="165"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5" fontId="13" fillId="4" borderId="2" xfId="0" applyNumberFormat="1" applyFont="1" applyFill="1" applyBorder="1" applyAlignment="1" applyProtection="1">
      <alignment horizontal="justify" vertical="center" wrapText="1"/>
      <protection hidden="1"/>
    </xf>
    <xf numFmtId="165" fontId="13" fillId="0" borderId="30" xfId="0" applyNumberFormat="1"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6"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5"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5" fontId="8" fillId="0" borderId="1" xfId="0" applyNumberFormat="1" applyFont="1" applyBorder="1" applyAlignment="1" applyProtection="1">
      <alignment vertical="center" wrapText="1"/>
      <protection hidden="1"/>
    </xf>
    <xf numFmtId="165" fontId="8" fillId="0" borderId="7" xfId="0" applyNumberFormat="1" applyFont="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top" wrapText="1"/>
      <protection hidden="1"/>
    </xf>
    <xf numFmtId="14" fontId="8" fillId="0" borderId="7" xfId="0" applyNumberFormat="1" applyFont="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top" wrapText="1"/>
      <protection hidden="1"/>
    </xf>
    <xf numFmtId="165"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5" fontId="8" fillId="0" borderId="18" xfId="0" applyNumberFormat="1" applyFont="1" applyBorder="1" applyAlignment="1" applyProtection="1">
      <alignment vertical="center" wrapText="1"/>
      <protection hidden="1"/>
    </xf>
    <xf numFmtId="165" fontId="13" fillId="4" borderId="12" xfId="0" applyNumberFormat="1" applyFont="1" applyFill="1" applyBorder="1" applyAlignment="1" applyProtection="1">
      <alignment horizontal="justify" vertical="center" wrapText="1"/>
      <protection hidden="1"/>
    </xf>
    <xf numFmtId="0" fontId="13" fillId="4" borderId="15" xfId="0" applyFont="1" applyFill="1" applyBorder="1" applyAlignment="1" applyProtection="1">
      <alignment horizontal="justify" vertical="center" wrapText="1"/>
      <protection hidden="1"/>
    </xf>
    <xf numFmtId="165" fontId="13" fillId="4" borderId="15" xfId="0" applyNumberFormat="1" applyFont="1" applyFill="1" applyBorder="1" applyAlignment="1" applyProtection="1">
      <alignment horizontal="justify" vertical="center" wrapText="1"/>
      <protection hidden="1"/>
    </xf>
    <xf numFmtId="165" fontId="13" fillId="4" borderId="25" xfId="0" applyNumberFormat="1" applyFont="1" applyFill="1" applyBorder="1" applyAlignment="1" applyProtection="1">
      <alignment horizontal="justify" vertical="center" wrapText="1"/>
      <protection hidden="1"/>
    </xf>
    <xf numFmtId="14" fontId="8" fillId="0" borderId="1"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5"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23"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6"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5" fontId="8" fillId="0" borderId="18" xfId="0" applyNumberFormat="1" applyFont="1" applyBorder="1" applyAlignment="1" applyProtection="1">
      <alignment horizontal="left" vertical="center" wrapText="1"/>
      <protection hidden="1"/>
    </xf>
    <xf numFmtId="0" fontId="8" fillId="0" borderId="12"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9" fontId="8" fillId="0" borderId="15" xfId="3" applyFont="1" applyBorder="1" applyAlignment="1" applyProtection="1">
      <alignment horizontal="center" vertical="center" wrapText="1"/>
      <protection hidden="1"/>
    </xf>
    <xf numFmtId="9" fontId="8" fillId="0" borderId="7"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0" fontId="8" fillId="4" borderId="13" xfId="0" applyFont="1" applyFill="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0" fontId="8" fillId="4" borderId="18" xfId="0" applyFont="1" applyFill="1" applyBorder="1" applyAlignment="1" applyProtection="1">
      <alignment horizontal="justify" vertical="center" wrapText="1"/>
      <protection hidden="1"/>
    </xf>
    <xf numFmtId="9" fontId="8" fillId="4" borderId="18" xfId="3" applyFont="1" applyFill="1" applyBorder="1" applyAlignment="1" applyProtection="1">
      <alignment horizontal="center" vertical="center" wrapText="1"/>
      <protection hidden="1"/>
    </xf>
    <xf numFmtId="165" fontId="8" fillId="4" borderId="13" xfId="0" applyNumberFormat="1" applyFont="1" applyFill="1" applyBorder="1" applyAlignment="1" applyProtection="1">
      <alignment horizontal="justify" vertical="center" wrapText="1"/>
      <protection hidden="1"/>
    </xf>
    <xf numFmtId="165" fontId="8" fillId="4" borderId="7" xfId="0" applyNumberFormat="1" applyFont="1" applyFill="1" applyBorder="1" applyAlignment="1" applyProtection="1">
      <alignment horizontal="justify" vertical="center" wrapText="1"/>
      <protection hidden="1"/>
    </xf>
    <xf numFmtId="9" fontId="8" fillId="4" borderId="7" xfId="3" applyFont="1" applyFill="1" applyBorder="1" applyAlignment="1" applyProtection="1">
      <alignment horizontal="center" vertical="center" wrapText="1"/>
      <protection hidden="1"/>
    </xf>
    <xf numFmtId="165" fontId="8" fillId="4" borderId="1"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165" fontId="8" fillId="4" borderId="24" xfId="0" applyNumberFormat="1" applyFont="1" applyFill="1" applyBorder="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9" fontId="8" fillId="0" borderId="7" xfId="4" applyFont="1" applyBorder="1" applyAlignment="1" applyProtection="1">
      <alignment horizontal="center" vertical="center" wrapText="1"/>
      <protection hidden="1"/>
    </xf>
    <xf numFmtId="0" fontId="8" fillId="0" borderId="1" xfId="2" applyFont="1" applyBorder="1" applyAlignment="1" applyProtection="1">
      <alignment horizontal="justify" vertical="center" wrapText="1"/>
      <protection hidden="1"/>
    </xf>
    <xf numFmtId="9" fontId="8" fillId="0" borderId="1" xfId="4" applyFont="1" applyFill="1" applyBorder="1" applyAlignment="1" applyProtection="1">
      <alignment horizontal="center" vertical="center" wrapText="1"/>
      <protection hidden="1"/>
    </xf>
    <xf numFmtId="0" fontId="8" fillId="0" borderId="18" xfId="2" applyFont="1" applyBorder="1" applyAlignment="1" applyProtection="1">
      <alignment horizontal="justify"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165" fontId="11" fillId="0" borderId="15"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19" fillId="0" borderId="1"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5"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1" fillId="4" borderId="18" xfId="3" applyFont="1" applyFill="1" applyBorder="1" applyAlignment="1" applyProtection="1">
      <alignment horizontal="justify" vertical="center" wrapText="1"/>
      <protection hidden="1"/>
    </xf>
    <xf numFmtId="9" fontId="19" fillId="4" borderId="13" xfId="3" applyFont="1" applyFill="1" applyBorder="1" applyAlignment="1" applyProtection="1">
      <alignment horizontal="justify" vertical="center" wrapText="1"/>
      <protection hidden="1"/>
    </xf>
    <xf numFmtId="9" fontId="19" fillId="4" borderId="1" xfId="3" applyFont="1" applyFill="1" applyBorder="1" applyAlignment="1" applyProtection="1">
      <alignment horizontal="justify" vertical="center" wrapText="1"/>
      <protection hidden="1"/>
    </xf>
    <xf numFmtId="9" fontId="19" fillId="0" borderId="18" xfId="3" applyFont="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9" fontId="11" fillId="0" borderId="12"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8" fillId="0" borderId="15"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9" fillId="5" borderId="32"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8" fillId="2" borderId="12"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9" fillId="5" borderId="12" xfId="0" applyFont="1" applyFill="1" applyBorder="1" applyAlignment="1" applyProtection="1">
      <alignment horizontal="center"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0" fontId="8" fillId="2" borderId="7" xfId="0" applyFont="1" applyFill="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textRotation="90" wrapText="1"/>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2" xfId="1" applyFont="1" applyFill="1" applyBorder="1" applyAlignment="1" applyProtection="1">
      <alignment horizontal="justify" vertical="center" wrapText="1"/>
      <protection hidden="1"/>
    </xf>
    <xf numFmtId="0" fontId="8" fillId="0" borderId="3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9" fillId="5" borderId="15" xfId="0" applyFont="1" applyFill="1" applyBorder="1" applyAlignment="1" applyProtection="1">
      <alignment horizontal="center" vertical="center" wrapText="1"/>
      <protection hidden="1"/>
    </xf>
    <xf numFmtId="0" fontId="10" fillId="0" borderId="12"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8" fillId="0" borderId="15"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9" fillId="3" borderId="12"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8" fillId="0" borderId="36"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9" fillId="5" borderId="7" xfId="0" applyFont="1" applyFill="1" applyBorder="1" applyAlignment="1" applyProtection="1">
      <alignment horizontal="center" vertical="center" wrapText="1"/>
      <protection hidden="1"/>
    </xf>
    <xf numFmtId="0" fontId="8" fillId="0" borderId="34"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165" fontId="11" fillId="0" borderId="12" xfId="0" applyNumberFormat="1" applyFont="1" applyBorder="1" applyAlignment="1" applyProtection="1">
      <alignment horizontal="justify" vertical="center" wrapText="1"/>
      <protection hidden="1"/>
    </xf>
    <xf numFmtId="165" fontId="11" fillId="0" borderId="24" xfId="0" applyNumberFormat="1" applyFont="1" applyBorder="1" applyAlignment="1" applyProtection="1">
      <alignment horizontal="justify" vertical="center" wrapText="1"/>
      <protection hidden="1"/>
    </xf>
    <xf numFmtId="0" fontId="9" fillId="10" borderId="24" xfId="0" applyFont="1" applyFill="1" applyBorder="1" applyAlignment="1" applyProtection="1">
      <alignment horizontal="center"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9" fillId="6" borderId="12" xfId="0" applyFont="1" applyFill="1" applyBorder="1" applyAlignment="1" applyProtection="1">
      <alignment horizontal="center"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9" fillId="0" borderId="43"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textRotation="90" wrapText="1"/>
      <protection hidden="1"/>
    </xf>
    <xf numFmtId="0" fontId="16" fillId="0" borderId="12" xfId="0" applyFont="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165" fontId="11" fillId="0" borderId="15" xfId="0" applyNumberFormat="1" applyFont="1" applyBorder="1" applyAlignment="1" applyProtection="1">
      <alignment horizontal="justify" vertical="center" wrapText="1"/>
      <protection hidden="1"/>
    </xf>
    <xf numFmtId="165" fontId="11" fillId="0" borderId="32" xfId="0" applyNumberFormat="1" applyFont="1" applyBorder="1" applyAlignment="1" applyProtection="1">
      <alignment horizontal="justify" vertical="center" wrapText="1"/>
      <protection hidden="1"/>
    </xf>
    <xf numFmtId="9" fontId="19" fillId="0" borderId="15" xfId="3" applyFont="1" applyBorder="1" applyAlignment="1" applyProtection="1">
      <alignment horizontal="center" vertical="center" wrapText="1"/>
      <protection hidden="1"/>
    </xf>
    <xf numFmtId="9" fontId="19" fillId="0" borderId="32" xfId="3" applyFont="1" applyBorder="1" applyAlignment="1" applyProtection="1">
      <alignment horizontal="center" vertical="center" wrapText="1"/>
      <protection hidden="1"/>
    </xf>
    <xf numFmtId="9" fontId="19" fillId="0" borderId="24" xfId="3" applyFont="1" applyBorder="1" applyAlignment="1" applyProtection="1">
      <alignment horizontal="center" vertical="center" wrapText="1"/>
      <protection hidden="1"/>
    </xf>
    <xf numFmtId="9" fontId="19" fillId="0" borderId="15" xfId="0" applyNumberFormat="1" applyFont="1" applyBorder="1" applyAlignment="1" applyProtection="1">
      <alignment horizontal="center" vertical="center" wrapText="1"/>
      <protection hidden="1"/>
    </xf>
    <xf numFmtId="9" fontId="19" fillId="0" borderId="32" xfId="0" applyNumberFormat="1" applyFont="1" applyBorder="1" applyAlignment="1" applyProtection="1">
      <alignment horizontal="center" vertical="center" wrapText="1"/>
      <protection hidden="1"/>
    </xf>
    <xf numFmtId="9" fontId="19" fillId="0" borderId="24" xfId="0" applyNumberFormat="1" applyFont="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165" fontId="11" fillId="0" borderId="13" xfId="0" applyNumberFormat="1"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8" fillId="2" borderId="1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8" borderId="1" xfId="0" applyFont="1" applyFill="1" applyBorder="1" applyAlignment="1" applyProtection="1">
      <alignment horizontal="left" vertical="center" wrapText="1"/>
      <protection hidden="1"/>
    </xf>
    <xf numFmtId="164" fontId="4" fillId="0" borderId="1" xfId="2" applyNumberFormat="1" applyFont="1" applyBorder="1" applyAlignment="1">
      <alignment horizontal="center" vertical="center" wrapText="1"/>
    </xf>
    <xf numFmtId="9" fontId="11" fillId="11" borderId="50"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wrapText="1"/>
      <protection hidden="1"/>
    </xf>
    <xf numFmtId="9" fontId="11" fillId="4" borderId="13" xfId="3" applyFont="1" applyFill="1" applyBorder="1" applyAlignment="1" applyProtection="1">
      <alignment horizontal="justify" vertical="center" wrapText="1"/>
      <protection hidden="1"/>
    </xf>
    <xf numFmtId="43" fontId="8" fillId="4" borderId="12" xfId="5" applyFont="1" applyFill="1" applyBorder="1" applyAlignment="1" applyProtection="1">
      <alignment horizontal="justify" vertical="center" wrapText="1"/>
      <protection hidden="1"/>
    </xf>
    <xf numFmtId="165" fontId="8" fillId="0" borderId="32" xfId="0" applyNumberFormat="1" applyFont="1" applyBorder="1" applyAlignment="1" applyProtection="1">
      <alignment horizontal="justify" vertical="center" wrapText="1"/>
      <protection hidden="1"/>
    </xf>
    <xf numFmtId="165" fontId="8" fillId="0" borderId="1" xfId="2" applyNumberFormat="1" applyFont="1" applyBorder="1" applyAlignment="1" applyProtection="1">
      <alignment horizontal="justify" vertical="top" wrapText="1"/>
      <protection hidden="1"/>
    </xf>
    <xf numFmtId="165" fontId="8" fillId="4" borderId="12" xfId="2" applyNumberFormat="1" applyFont="1" applyFill="1" applyBorder="1" applyAlignment="1" applyProtection="1">
      <alignment horizontal="justify" vertical="top" wrapText="1"/>
      <protection hidden="1"/>
    </xf>
    <xf numFmtId="165" fontId="8" fillId="0" borderId="12" xfId="2" applyNumberFormat="1" applyFont="1" applyBorder="1" applyAlignment="1" applyProtection="1">
      <alignment horizontal="justify" vertical="top" wrapText="1"/>
      <protection hidden="1"/>
    </xf>
    <xf numFmtId="165" fontId="8" fillId="0" borderId="32" xfId="2" applyNumberFormat="1" applyFont="1" applyBorder="1" applyAlignment="1" applyProtection="1">
      <alignment horizontal="justify" vertical="top" wrapText="1"/>
      <protection hidden="1"/>
    </xf>
    <xf numFmtId="165" fontId="13" fillId="0" borderId="18" xfId="2" applyNumberFormat="1" applyFont="1" applyBorder="1" applyAlignment="1" applyProtection="1">
      <alignment horizontal="justify" vertical="top" wrapText="1"/>
      <protection hidden="1"/>
    </xf>
    <xf numFmtId="165" fontId="8" fillId="0" borderId="12" xfId="0" applyNumberFormat="1" applyFont="1" applyBorder="1" applyAlignment="1" applyProtection="1">
      <alignment horizontal="justify" vertical="top" wrapText="1"/>
      <protection hidden="1"/>
    </xf>
    <xf numFmtId="165" fontId="8" fillId="0" borderId="13" xfId="0" applyNumberFormat="1" applyFont="1" applyBorder="1" applyAlignment="1" applyProtection="1">
      <alignment horizontal="left" vertical="center" wrapText="1"/>
      <protection hidden="1"/>
    </xf>
    <xf numFmtId="165" fontId="8" fillId="0" borderId="7" xfId="0" applyNumberFormat="1"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4" borderId="12" xfId="0" applyFont="1" applyFill="1" applyBorder="1" applyAlignment="1" applyProtection="1">
      <alignment horizontal="justify" vertical="center" wrapText="1"/>
      <protection hidden="1"/>
    </xf>
    <xf numFmtId="165" fontId="8" fillId="4" borderId="18" xfId="0" applyNumberFormat="1" applyFont="1" applyFill="1" applyBorder="1" applyAlignment="1" applyProtection="1">
      <alignment horizontal="justify" vertical="center" wrapText="1"/>
      <protection hidden="1"/>
    </xf>
    <xf numFmtId="0" fontId="11" fillId="0" borderId="34" xfId="0" applyFont="1" applyBorder="1" applyAlignment="1" applyProtection="1">
      <alignment horizontal="justify" vertical="center" wrapText="1"/>
      <protection hidden="1"/>
    </xf>
    <xf numFmtId="9" fontId="11" fillId="0" borderId="17" xfId="3" applyFont="1" applyBorder="1" applyAlignment="1" applyProtection="1">
      <alignment horizontal="justify" vertical="center" wrapText="1"/>
      <protection hidden="1"/>
    </xf>
    <xf numFmtId="9" fontId="8" fillId="0" borderId="24" xfId="3" applyFont="1" applyBorder="1" applyAlignment="1" applyProtection="1">
      <alignment horizontal="center" vertical="center" wrapText="1"/>
      <protection hidden="1"/>
    </xf>
    <xf numFmtId="0" fontId="11" fillId="0" borderId="36" xfId="0" applyFont="1" applyBorder="1" applyAlignment="1" applyProtection="1">
      <alignment horizontal="justify" vertical="center" wrapText="1"/>
      <protection hidden="1"/>
    </xf>
    <xf numFmtId="9" fontId="11" fillId="0" borderId="16" xfId="3" applyFont="1" applyBorder="1" applyAlignment="1" applyProtection="1">
      <alignment horizontal="justify" vertical="center" wrapText="1"/>
      <protection hidden="1"/>
    </xf>
    <xf numFmtId="9" fontId="11" fillId="0" borderId="20" xfId="3" applyFont="1" applyBorder="1" applyAlignment="1" applyProtection="1">
      <alignment horizontal="justify" vertical="center" wrapText="1"/>
      <protection hidden="1"/>
    </xf>
    <xf numFmtId="9" fontId="8" fillId="0" borderId="18" xfId="3" applyFont="1" applyFill="1" applyBorder="1" applyAlignment="1" applyProtection="1">
      <alignment horizontal="justify" vertical="center" wrapText="1"/>
      <protection hidden="1"/>
    </xf>
    <xf numFmtId="0" fontId="8" fillId="0" borderId="15" xfId="2" applyFont="1" applyBorder="1" applyAlignment="1" applyProtection="1">
      <alignment horizontal="justify" vertical="center" wrapText="1"/>
      <protection hidden="1"/>
    </xf>
    <xf numFmtId="9" fontId="8" fillId="0" borderId="15" xfId="3" applyFont="1" applyBorder="1" applyAlignment="1" applyProtection="1">
      <alignment horizontal="justify" vertical="center" wrapText="1"/>
      <protection hidden="1"/>
    </xf>
    <xf numFmtId="9" fontId="8" fillId="0" borderId="1" xfId="3" applyFont="1" applyBorder="1" applyAlignment="1" applyProtection="1">
      <alignment horizontal="justify" vertical="center" wrapText="1"/>
      <protection hidden="1"/>
    </xf>
    <xf numFmtId="0" fontId="8" fillId="0" borderId="1" xfId="1" applyFont="1" applyBorder="1" applyAlignment="1" applyProtection="1">
      <alignment horizontal="justify" vertical="center" wrapText="1"/>
      <protection hidden="1"/>
    </xf>
    <xf numFmtId="9" fontId="8" fillId="0" borderId="1" xfId="3" applyFont="1" applyFill="1" applyBorder="1" applyAlignment="1" applyProtection="1">
      <alignment horizontal="center" vertical="center" wrapText="1"/>
      <protection hidden="1"/>
    </xf>
    <xf numFmtId="10" fontId="13" fillId="4" borderId="24" xfId="3" applyNumberFormat="1" applyFont="1" applyFill="1" applyBorder="1" applyAlignment="1" applyProtection="1">
      <alignment horizontal="justify" vertical="center" wrapText="1"/>
      <protection hidden="1"/>
    </xf>
    <xf numFmtId="166" fontId="8" fillId="4" borderId="13" xfId="0" applyNumberFormat="1" applyFont="1" applyFill="1" applyBorder="1" applyAlignment="1" applyProtection="1">
      <alignment horizontal="justify" vertical="top" wrapText="1"/>
      <protection hidden="1"/>
    </xf>
    <xf numFmtId="9" fontId="8" fillId="0" borderId="13" xfId="3" applyFont="1" applyBorder="1" applyAlignment="1" applyProtection="1">
      <alignment horizontal="center" vertical="top" wrapText="1"/>
      <protection hidden="1"/>
    </xf>
    <xf numFmtId="9" fontId="8" fillId="0" borderId="7" xfId="3" applyFont="1" applyBorder="1" applyAlignment="1" applyProtection="1">
      <alignment horizontal="center" vertical="top" wrapText="1"/>
      <protection hidden="1"/>
    </xf>
    <xf numFmtId="166" fontId="8" fillId="4" borderId="32" xfId="0" applyNumberFormat="1" applyFont="1" applyFill="1" applyBorder="1" applyAlignment="1" applyProtection="1">
      <alignment horizontal="justify" vertical="top" wrapText="1"/>
      <protection hidden="1"/>
    </xf>
    <xf numFmtId="9" fontId="8" fillId="0" borderId="1" xfId="3" applyFont="1" applyBorder="1" applyAlignment="1" applyProtection="1">
      <alignment horizontal="center" vertical="top" wrapText="1"/>
      <protection hidden="1"/>
    </xf>
    <xf numFmtId="166" fontId="8" fillId="4" borderId="18" xfId="0" applyNumberFormat="1" applyFont="1" applyFill="1" applyBorder="1" applyAlignment="1" applyProtection="1">
      <alignment vertical="top" wrapText="1"/>
      <protection hidden="1"/>
    </xf>
    <xf numFmtId="9" fontId="8" fillId="0" borderId="18" xfId="3" applyFont="1" applyBorder="1" applyAlignment="1" applyProtection="1">
      <alignment horizontal="center" vertical="top" wrapText="1"/>
      <protection hidden="1"/>
    </xf>
    <xf numFmtId="166" fontId="8" fillId="0" borderId="1" xfId="0" applyNumberFormat="1" applyFont="1" applyBorder="1" applyAlignment="1" applyProtection="1">
      <alignment vertical="top" wrapText="1"/>
      <protection hidden="1"/>
    </xf>
    <xf numFmtId="9" fontId="11" fillId="0" borderId="38" xfId="3" applyFont="1" applyBorder="1" applyAlignment="1" applyProtection="1">
      <alignment horizontal="justify" vertical="center" wrapText="1"/>
      <protection hidden="1"/>
    </xf>
  </cellXfs>
  <cellStyles count="6">
    <cellStyle name="Hipervínculo" xfId="1" builtinId="8"/>
    <cellStyle name="Millares" xfId="5" builtinId="3"/>
    <cellStyle name="Normal" xfId="0" builtinId="0"/>
    <cellStyle name="Normal 2" xfId="2" xr:uid="{00000000-0005-0000-0000-000002000000}"/>
    <cellStyle name="Porcentaje" xfId="3" builtinId="5"/>
    <cellStyle name="Porcentual 2" xfId="4" xr:uid="{7684E9F1-3AA6-4046-B4C6-A3F459756BCF}"/>
  </cellStyles>
  <dxfs count="31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D5A27"/>
      <color rgb="FF20E820"/>
      <color rgb="FF55CB55"/>
      <color rgb="FFFFCC66"/>
      <color rgb="FF41D9E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los/Documents/MYM/DE/Ficha_Integral_del_Riesgo_u_Oportunidad%20D.E.%20%20%20%20%20%20%2019-08-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los/Documents/GTH/GTH%20-%20FICHA%20RIESGOS%20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los/Documents/AJ/AJ%20-%20FICHA%20RIESGOS%20202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los/Documents/MYM/V.3%20MYM%20DEF.%20RIESGOS%2018-08-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los/Documents/MYM/GPE/GPE%20-%20FICHA%20DE%20RIESGOS%202020.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los/Documents/GPE/GPE%20-%20FICHA%20DE%20RIESGOS%20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los/Documents/DE/Ficha_Integral_del_Riesgo_u_Oportunidad%20D.E.%20%20%20%20%20%20%2019-08-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cell r="E16" t="str">
            <v>Inexactitud</v>
          </cell>
          <cell r="F16" t="str">
            <v>Inexactitud</v>
          </cell>
          <cell r="AD16" t="str">
            <v>--- Ningún Procedimiento Administrativo</v>
          </cell>
        </row>
        <row r="17">
          <cell r="C17"/>
          <cell r="AD17" t="str">
            <v>--- Ningún Trámite y Procedimiento Administrativo</v>
          </cell>
        </row>
        <row r="18">
          <cell r="C18"/>
          <cell r="AD18"/>
        </row>
        <row r="19">
          <cell r="C19"/>
          <cell r="AD19" t="str">
            <v>TRAMITES</v>
          </cell>
        </row>
        <row r="20">
          <cell r="C20"/>
          <cell r="AD20" t="str">
            <v>OPAS</v>
          </cell>
        </row>
        <row r="21">
          <cell r="C21"/>
          <cell r="AD21"/>
        </row>
        <row r="22">
          <cell r="C22"/>
          <cell r="AD22"/>
        </row>
        <row r="23">
          <cell r="C23"/>
          <cell r="AD23"/>
        </row>
        <row r="24">
          <cell r="C24"/>
          <cell r="AD24"/>
        </row>
        <row r="25">
          <cell r="C25"/>
          <cell r="AD25"/>
        </row>
        <row r="26">
          <cell r="C26"/>
          <cell r="AD26"/>
        </row>
        <row r="27">
          <cell r="C27"/>
          <cell r="AD27"/>
        </row>
        <row r="28">
          <cell r="C28"/>
          <cell r="AD28"/>
        </row>
        <row r="29">
          <cell r="AD29"/>
        </row>
        <row r="30">
          <cell r="AD30"/>
        </row>
        <row r="31">
          <cell r="AD31"/>
        </row>
        <row r="32">
          <cell r="AD32"/>
        </row>
        <row r="33">
          <cell r="AD33"/>
        </row>
        <row r="34">
          <cell r="AD34"/>
        </row>
        <row r="35">
          <cell r="AD35"/>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39">
          <cell r="J39" t="str">
            <v>Demoras en los trámites ocasionada por la falta de respuesta o respuesta extemporanea de las otras dependencias de la Entidad.</v>
          </cell>
        </row>
        <row r="40">
          <cell r="J40"/>
        </row>
        <row r="41">
          <cell r="J41"/>
        </row>
        <row r="42">
          <cell r="J42"/>
        </row>
        <row r="43">
          <cell r="J43"/>
        </row>
        <row r="44">
          <cell r="J44"/>
        </row>
        <row r="45">
          <cell r="J45"/>
        </row>
        <row r="46">
          <cell r="J46"/>
        </row>
        <row r="47">
          <cell r="J47"/>
        </row>
        <row r="48">
          <cell r="J48"/>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row>
        <row r="53">
          <cell r="J53"/>
        </row>
        <row r="54">
          <cell r="J54"/>
        </row>
        <row r="55">
          <cell r="J55"/>
        </row>
        <row r="56">
          <cell r="J56"/>
        </row>
        <row r="57">
          <cell r="J57"/>
        </row>
        <row r="58">
          <cell r="J58"/>
        </row>
        <row r="59">
          <cell r="J59"/>
        </row>
        <row r="60">
          <cell r="J60"/>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row>
        <row r="43">
          <cell r="AD43"/>
        </row>
        <row r="44">
          <cell r="AD44"/>
        </row>
        <row r="45">
          <cell r="AD45"/>
        </row>
        <row r="46">
          <cell r="AD46"/>
        </row>
        <row r="47">
          <cell r="AD47"/>
        </row>
        <row r="48">
          <cell r="AD48"/>
        </row>
        <row r="49">
          <cell r="AD49"/>
        </row>
        <row r="50">
          <cell r="AD50"/>
        </row>
        <row r="51">
          <cell r="J51" t="str">
            <v xml:space="preserve">   
Traslado del negocio de pensiones a la UGPP
</v>
          </cell>
          <cell r="AD51"/>
        </row>
        <row r="52">
          <cell r="J52" t="str">
            <v xml:space="preserve">Cambios en la normatividad </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cell r="AL88"/>
          <cell r="AR88" t="str">
            <v/>
          </cell>
          <cell r="AT88" t="str">
            <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row>
        <row r="31">
          <cell r="D31"/>
        </row>
        <row r="32">
          <cell r="D32"/>
        </row>
        <row r="33">
          <cell r="D33"/>
        </row>
        <row r="34">
          <cell r="D34"/>
        </row>
        <row r="39">
          <cell r="J39" t="str">
            <v>Falta de comunicación asertiva y efectiva entre las áreas responsables de la formulación del anteproyecto del presupuesto.</v>
          </cell>
        </row>
        <row r="40">
          <cell r="J40"/>
        </row>
        <row r="41">
          <cell r="J41"/>
        </row>
        <row r="42">
          <cell r="J42"/>
        </row>
        <row r="43">
          <cell r="J43"/>
        </row>
        <row r="44">
          <cell r="J44"/>
        </row>
        <row r="45">
          <cell r="J45"/>
        </row>
        <row r="46">
          <cell r="J46"/>
        </row>
        <row r="47">
          <cell r="J47"/>
        </row>
        <row r="48">
          <cell r="J48"/>
        </row>
        <row r="51">
          <cell r="J51" t="str">
            <v>Reducción de presupuesto por las políticas impartidas del Gobierno Nación,  tanto de los Rubros presupuestales de Ingresos como de Gastos.</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51">
          <cell r="J51" t="str">
            <v xml:space="preserve">Cambios en la normatividad </v>
          </cell>
        </row>
        <row r="52">
          <cell r="J52" t="str">
            <v xml:space="preserve">
Sanciones por parte de Entes de control </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cell r="AH155"/>
          <cell r="AQ155"/>
          <cell r="BA155"/>
          <cell r="BG155"/>
        </row>
        <row r="156">
          <cell r="V156"/>
          <cell r="AH156"/>
          <cell r="AQ156"/>
          <cell r="BA156"/>
          <cell r="BG156"/>
        </row>
        <row r="157">
          <cell r="V157"/>
          <cell r="AH157"/>
          <cell r="AQ157"/>
          <cell r="BA157"/>
          <cell r="BG157"/>
        </row>
        <row r="158">
          <cell r="V158"/>
          <cell r="AH158"/>
          <cell r="AQ158"/>
          <cell r="BA158"/>
          <cell r="BG158"/>
        </row>
        <row r="159">
          <cell r="V159"/>
          <cell r="AH159"/>
          <cell r="AQ159"/>
          <cell r="BA159"/>
          <cell r="BG159"/>
        </row>
        <row r="160">
          <cell r="V160"/>
          <cell r="AH160"/>
          <cell r="AQ160"/>
          <cell r="BA160"/>
          <cell r="BG160"/>
        </row>
        <row r="161">
          <cell r="V161"/>
          <cell r="AH161"/>
          <cell r="AQ161"/>
          <cell r="BA161"/>
          <cell r="BG161"/>
        </row>
        <row r="162">
          <cell r="V162"/>
          <cell r="AH162"/>
          <cell r="AQ162"/>
          <cell r="BA162"/>
          <cell r="BG162"/>
        </row>
        <row r="163">
          <cell r="V163"/>
          <cell r="AH163"/>
          <cell r="AQ163"/>
          <cell r="BA163"/>
          <cell r="BG163"/>
        </row>
        <row r="164">
          <cell r="V164"/>
          <cell r="AH164"/>
          <cell r="AQ164"/>
          <cell r="BA164"/>
          <cell r="BG164"/>
        </row>
        <row r="165">
          <cell r="V165"/>
          <cell r="AH165"/>
          <cell r="AQ165"/>
          <cell r="BA165"/>
          <cell r="BG165"/>
        </row>
        <row r="166">
          <cell r="V166"/>
          <cell r="AH166"/>
          <cell r="AQ166"/>
          <cell r="BA166"/>
          <cell r="BG166"/>
        </row>
        <row r="167">
          <cell r="V167"/>
          <cell r="AH167"/>
          <cell r="AQ167"/>
          <cell r="BA167"/>
          <cell r="BG167"/>
        </row>
        <row r="168">
          <cell r="V168"/>
          <cell r="AH168"/>
          <cell r="AQ168"/>
          <cell r="BA168"/>
          <cell r="BG168"/>
        </row>
        <row r="169">
          <cell r="V169"/>
          <cell r="AH169"/>
          <cell r="AQ169"/>
          <cell r="BA169"/>
          <cell r="BG169"/>
        </row>
        <row r="170">
          <cell r="V170"/>
          <cell r="AH170"/>
          <cell r="AQ170"/>
          <cell r="BA170"/>
          <cell r="BG170"/>
        </row>
        <row r="171">
          <cell r="V171"/>
          <cell r="AH171"/>
          <cell r="AQ171"/>
          <cell r="BA171"/>
          <cell r="BG171"/>
        </row>
        <row r="172">
          <cell r="V172"/>
          <cell r="AH172"/>
          <cell r="AQ172"/>
          <cell r="BA172"/>
          <cell r="BG172"/>
        </row>
        <row r="173">
          <cell r="V173"/>
          <cell r="AH173"/>
          <cell r="AQ173"/>
          <cell r="BA173"/>
          <cell r="BG173"/>
        </row>
        <row r="174">
          <cell r="V174"/>
          <cell r="AH174"/>
          <cell r="AQ174"/>
          <cell r="BA174"/>
          <cell r="BG174"/>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row>
        <row r="31">
          <cell r="D31"/>
        </row>
        <row r="32">
          <cell r="D32"/>
        </row>
        <row r="33">
          <cell r="D33"/>
        </row>
        <row r="34">
          <cell r="D34"/>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row>
        <row r="45">
          <cell r="J45"/>
        </row>
        <row r="46">
          <cell r="J46"/>
        </row>
        <row r="47">
          <cell r="J47"/>
        </row>
        <row r="48">
          <cell r="J48"/>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row>
        <row r="55">
          <cell r="J55"/>
        </row>
        <row r="56">
          <cell r="J56"/>
        </row>
        <row r="57">
          <cell r="J57"/>
        </row>
        <row r="58">
          <cell r="J58"/>
        </row>
        <row r="59">
          <cell r="J59"/>
        </row>
        <row r="60">
          <cell r="J60"/>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row>
        <row r="31">
          <cell r="D31"/>
        </row>
        <row r="32">
          <cell r="D32"/>
        </row>
        <row r="33">
          <cell r="D33"/>
        </row>
        <row r="34">
          <cell r="D34"/>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row>
        <row r="31">
          <cell r="D31"/>
        </row>
        <row r="32">
          <cell r="D32"/>
        </row>
        <row r="33">
          <cell r="D33"/>
        </row>
        <row r="34">
          <cell r="D34"/>
        </row>
        <row r="39">
          <cell r="J39" t="str">
            <v>Falta de coordinación entre las dependencias encargadas de la defensa, las áreas misionales y de apoyo</v>
          </cell>
        </row>
        <row r="40">
          <cell r="J40"/>
        </row>
        <row r="41">
          <cell r="J41"/>
        </row>
        <row r="42">
          <cell r="J42"/>
        </row>
        <row r="43">
          <cell r="J43"/>
        </row>
        <row r="44">
          <cell r="J44"/>
        </row>
        <row r="45">
          <cell r="J45"/>
        </row>
        <row r="46">
          <cell r="J46"/>
        </row>
        <row r="47">
          <cell r="J47"/>
        </row>
        <row r="48">
          <cell r="J48"/>
        </row>
        <row r="51">
          <cell r="J51" t="str">
            <v>Desconocimiento de demandas o procesos, debido a deficiencias en la notificación de la Entidad</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cell r="AL88" t="str">
            <v/>
          </cell>
          <cell r="AR88" t="str">
            <v/>
          </cell>
          <cell r="AT88" t="str">
            <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cell r="AL88"/>
          <cell r="AR88"/>
          <cell r="AT88"/>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Cambio de Gobierno y /o administración</v>
          </cell>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Posible (3)</v>
          </cell>
        </row>
        <row r="130">
          <cell r="AP130"/>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A7igYMXY5eQz2i82PbDECRXCdYfD5n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00000"/>
  </sheetPr>
  <dimension ref="A1:BG126"/>
  <sheetViews>
    <sheetView showGridLines="0" tabSelected="1" view="pageBreakPreview" zoomScale="39" zoomScaleNormal="44" zoomScaleSheetLayoutView="39" zoomScalePageLayoutView="53" workbookViewId="0">
      <selection activeCell="C4" sqref="C4:E4"/>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18.7109375" style="193" customWidth="1"/>
    <col min="38" max="38" width="25.7109375" style="185" customWidth="1"/>
    <col min="39" max="39" width="100.7109375" style="230" customWidth="1"/>
    <col min="40" max="40" width="100.7109375" style="7" customWidth="1"/>
    <col min="41" max="41" width="61.28515625" style="7" customWidth="1"/>
    <col min="42" max="42" width="64.140625" style="7" customWidth="1"/>
    <col min="43" max="44" width="30.7109375" style="30" customWidth="1"/>
    <col min="45" max="45" width="119.42578125" style="193" customWidth="1"/>
    <col min="46" max="46" width="25.7109375" style="151" customWidth="1"/>
    <col min="47" max="47" width="100.7109375" style="230" customWidth="1"/>
    <col min="48" max="50" width="60.7109375" style="7" customWidth="1"/>
    <col min="51" max="54" width="11.42578125" style="7" customWidth="1"/>
    <col min="55" max="16384" width="11.42578125" style="7"/>
  </cols>
  <sheetData>
    <row r="1" spans="1:50" s="4" customFormat="1" ht="38.450000000000003" customHeight="1" x14ac:dyDescent="0.3">
      <c r="A1" s="499"/>
      <c r="B1" s="499"/>
      <c r="C1" s="499"/>
      <c r="D1" s="69" t="s">
        <v>0</v>
      </c>
      <c r="E1" s="505" t="s">
        <v>41</v>
      </c>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7"/>
      <c r="AS1" s="186"/>
      <c r="AT1" s="156"/>
      <c r="AU1" s="226"/>
      <c r="AV1" s="491"/>
      <c r="AW1" s="492"/>
      <c r="AX1" s="493"/>
    </row>
    <row r="2" spans="1:50" s="4" customFormat="1" ht="38.450000000000003" customHeight="1" x14ac:dyDescent="0.3">
      <c r="A2" s="499"/>
      <c r="B2" s="499"/>
      <c r="C2" s="499"/>
      <c r="D2" s="69" t="s">
        <v>1</v>
      </c>
      <c r="E2" s="505" t="s">
        <v>46</v>
      </c>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7"/>
      <c r="AS2" s="187"/>
      <c r="AT2" s="157"/>
      <c r="AU2" s="227"/>
      <c r="AV2" s="494"/>
      <c r="AW2" s="495"/>
      <c r="AX2" s="496"/>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88"/>
      <c r="AL3" s="147"/>
      <c r="AM3" s="228"/>
      <c r="AN3" s="13"/>
      <c r="AO3" s="13"/>
      <c r="AP3" s="13"/>
      <c r="AQ3" s="13"/>
      <c r="AR3" s="13"/>
      <c r="AS3" s="188"/>
      <c r="AT3" s="147"/>
      <c r="AU3" s="228"/>
      <c r="AV3" s="13"/>
      <c r="AW3" s="13"/>
      <c r="AX3" s="13"/>
    </row>
    <row r="4" spans="1:50" s="4" customFormat="1" ht="31.5" customHeight="1" x14ac:dyDescent="0.3">
      <c r="A4" s="508" t="s">
        <v>2</v>
      </c>
      <c r="B4" s="508"/>
      <c r="C4" s="509">
        <v>44286</v>
      </c>
      <c r="D4" s="509"/>
      <c r="E4" s="509"/>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89"/>
      <c r="AL4" s="148"/>
      <c r="AM4" s="229"/>
      <c r="AN4" s="2"/>
      <c r="AO4" s="2"/>
      <c r="AP4" s="2"/>
      <c r="AQ4" s="2"/>
      <c r="AR4" s="2"/>
      <c r="AS4" s="189"/>
      <c r="AT4" s="148"/>
      <c r="AU4" s="229"/>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89"/>
      <c r="AL5" s="148"/>
      <c r="AM5" s="229"/>
      <c r="AN5" s="2"/>
      <c r="AO5" s="2"/>
      <c r="AP5" s="2"/>
      <c r="AQ5" s="2"/>
      <c r="AR5" s="2"/>
      <c r="AS5" s="189"/>
      <c r="AT5" s="148"/>
      <c r="AU5" s="229"/>
      <c r="AV5" s="2"/>
      <c r="AW5" s="2"/>
      <c r="AX5" s="2"/>
    </row>
    <row r="6" spans="1:50" s="4" customFormat="1" ht="5.0999999999999996" customHeight="1" x14ac:dyDescent="0.3">
      <c r="A6" s="34"/>
      <c r="B6" s="49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row>
    <row r="7" spans="1:50" s="4" customFormat="1" ht="29.25" customHeight="1" x14ac:dyDescent="0.3">
      <c r="A7" s="459" t="s">
        <v>38</v>
      </c>
      <c r="B7" s="459"/>
      <c r="C7" s="466" t="s">
        <v>39</v>
      </c>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8"/>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90"/>
      <c r="AL8" s="183"/>
      <c r="AM8" s="230"/>
      <c r="AQ8" s="18"/>
      <c r="AR8" s="18"/>
      <c r="AS8" s="190"/>
      <c r="AT8" s="149"/>
      <c r="AU8" s="230"/>
    </row>
    <row r="9" spans="1:50" s="4" customFormat="1" ht="21" customHeight="1" x14ac:dyDescent="0.3">
      <c r="A9" s="459" t="s">
        <v>3</v>
      </c>
      <c r="B9" s="459"/>
      <c r="C9" s="460" t="s">
        <v>40</v>
      </c>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s="4" customFormat="1" ht="15.75" customHeight="1" x14ac:dyDescent="0.3">
      <c r="A10" s="459"/>
      <c r="B10" s="459"/>
      <c r="C10" s="463"/>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s="4" customFormat="1" ht="11.25" customHeight="1" thickBot="1" x14ac:dyDescent="0.35">
      <c r="A11" s="64"/>
      <c r="B11" s="65"/>
      <c r="C11" s="65"/>
      <c r="D11" s="65"/>
      <c r="E11" s="65"/>
      <c r="F11" s="66"/>
      <c r="G11" s="66"/>
      <c r="H11" s="66"/>
      <c r="I11" s="66"/>
      <c r="J11" s="66"/>
      <c r="K11" s="67"/>
      <c r="L11" s="67"/>
      <c r="M11" s="67"/>
      <c r="N11" s="66"/>
      <c r="O11" s="66"/>
      <c r="P11" s="68"/>
      <c r="Q11" s="68"/>
      <c r="R11" s="68"/>
      <c r="S11" s="68"/>
      <c r="T11" s="68"/>
      <c r="U11" s="66"/>
      <c r="V11" s="68"/>
      <c r="W11" s="68"/>
      <c r="X11" s="68"/>
      <c r="Y11" s="68"/>
      <c r="Z11" s="68"/>
      <c r="AA11" s="68"/>
      <c r="AB11" s="68"/>
      <c r="AC11" s="64"/>
      <c r="AD11" s="65"/>
      <c r="AE11" s="64"/>
      <c r="AF11" s="65"/>
      <c r="AG11" s="65"/>
      <c r="AH11" s="65"/>
      <c r="AI11" s="67"/>
      <c r="AJ11" s="67"/>
      <c r="AK11" s="191"/>
      <c r="AL11" s="184"/>
      <c r="AM11" s="231"/>
      <c r="AN11" s="65"/>
      <c r="AO11" s="65"/>
      <c r="AP11" s="65"/>
      <c r="AQ11" s="68"/>
      <c r="AR11" s="68"/>
      <c r="AS11" s="191"/>
      <c r="AT11" s="150"/>
      <c r="AU11" s="231"/>
      <c r="AV11" s="65"/>
      <c r="AW11" s="65"/>
      <c r="AX11" s="65"/>
    </row>
    <row r="12" spans="1:50" s="18" customFormat="1" ht="56.25" customHeight="1" x14ac:dyDescent="0.3">
      <c r="A12" s="501" t="s">
        <v>0</v>
      </c>
      <c r="B12" s="503" t="s">
        <v>4</v>
      </c>
      <c r="C12" s="469" t="s">
        <v>5</v>
      </c>
      <c r="D12" s="474" t="s">
        <v>6</v>
      </c>
      <c r="E12" s="476"/>
      <c r="F12" s="243" t="s">
        <v>7</v>
      </c>
      <c r="G12" s="481" t="s">
        <v>8</v>
      </c>
      <c r="H12" s="472" t="s">
        <v>9</v>
      </c>
      <c r="I12" s="473"/>
      <c r="J12" s="469" t="s">
        <v>10</v>
      </c>
      <c r="K12" s="471" t="s">
        <v>11</v>
      </c>
      <c r="L12" s="472"/>
      <c r="M12" s="472"/>
      <c r="N12" s="473"/>
      <c r="O12" s="474" t="s">
        <v>12</v>
      </c>
      <c r="P12" s="475"/>
      <c r="Q12" s="475"/>
      <c r="R12" s="475"/>
      <c r="S12" s="475"/>
      <c r="T12" s="476"/>
      <c r="U12" s="474" t="s">
        <v>13</v>
      </c>
      <c r="V12" s="475"/>
      <c r="W12" s="475"/>
      <c r="X12" s="475"/>
      <c r="Y12" s="475"/>
      <c r="Z12" s="476"/>
      <c r="AA12" s="471" t="s">
        <v>14</v>
      </c>
      <c r="AB12" s="472"/>
      <c r="AC12" s="472"/>
      <c r="AD12" s="500"/>
      <c r="AE12" s="419" t="s">
        <v>30</v>
      </c>
      <c r="AF12" s="477" t="s">
        <v>408</v>
      </c>
      <c r="AG12" s="475"/>
      <c r="AH12" s="475"/>
      <c r="AI12" s="475"/>
      <c r="AJ12" s="476"/>
      <c r="AK12" s="418" t="s">
        <v>413</v>
      </c>
      <c r="AL12" s="418"/>
      <c r="AM12" s="323" t="s">
        <v>769</v>
      </c>
      <c r="AN12" s="478" t="s">
        <v>411</v>
      </c>
      <c r="AO12" s="479"/>
      <c r="AP12" s="479"/>
      <c r="AQ12" s="479"/>
      <c r="AR12" s="479"/>
      <c r="AS12" s="418" t="s">
        <v>412</v>
      </c>
      <c r="AT12" s="418"/>
      <c r="AU12" s="323" t="s">
        <v>769</v>
      </c>
      <c r="AV12" s="473" t="s">
        <v>37</v>
      </c>
      <c r="AW12" s="481" t="s">
        <v>32</v>
      </c>
      <c r="AX12" s="483" t="s">
        <v>33</v>
      </c>
    </row>
    <row r="13" spans="1:50" s="18" customFormat="1" ht="165" customHeight="1" thickBot="1" x14ac:dyDescent="0.35">
      <c r="A13" s="502"/>
      <c r="B13" s="504"/>
      <c r="C13" s="470"/>
      <c r="D13" s="244" t="s">
        <v>15</v>
      </c>
      <c r="E13" s="244" t="s">
        <v>16</v>
      </c>
      <c r="F13" s="245" t="s">
        <v>17</v>
      </c>
      <c r="G13" s="482"/>
      <c r="H13" s="246" t="s">
        <v>18</v>
      </c>
      <c r="I13" s="247" t="s">
        <v>19</v>
      </c>
      <c r="J13" s="470"/>
      <c r="K13" s="248" t="s">
        <v>20</v>
      </c>
      <c r="L13" s="248" t="s">
        <v>21</v>
      </c>
      <c r="M13" s="249" t="s">
        <v>22</v>
      </c>
      <c r="N13" s="249" t="s">
        <v>23</v>
      </c>
      <c r="O13" s="244" t="s">
        <v>24</v>
      </c>
      <c r="P13" s="250" t="s">
        <v>25</v>
      </c>
      <c r="Q13" s="250" t="s">
        <v>26</v>
      </c>
      <c r="R13" s="250" t="s">
        <v>27</v>
      </c>
      <c r="S13" s="250" t="s">
        <v>28</v>
      </c>
      <c r="T13" s="250" t="s">
        <v>29</v>
      </c>
      <c r="U13" s="244" t="s">
        <v>24</v>
      </c>
      <c r="V13" s="250" t="s">
        <v>25</v>
      </c>
      <c r="W13" s="250" t="s">
        <v>26</v>
      </c>
      <c r="X13" s="250" t="s">
        <v>27</v>
      </c>
      <c r="Y13" s="250" t="s">
        <v>28</v>
      </c>
      <c r="Z13" s="250" t="s">
        <v>29</v>
      </c>
      <c r="AA13" s="248" t="s">
        <v>20</v>
      </c>
      <c r="AB13" s="248" t="s">
        <v>21</v>
      </c>
      <c r="AC13" s="249" t="s">
        <v>22</v>
      </c>
      <c r="AD13" s="251" t="s">
        <v>23</v>
      </c>
      <c r="AE13" s="420"/>
      <c r="AF13" s="252" t="s">
        <v>31</v>
      </c>
      <c r="AG13" s="244" t="s">
        <v>32</v>
      </c>
      <c r="AH13" s="244" t="s">
        <v>33</v>
      </c>
      <c r="AI13" s="244" t="s">
        <v>34</v>
      </c>
      <c r="AJ13" s="244" t="s">
        <v>35</v>
      </c>
      <c r="AK13" s="253" t="s">
        <v>409</v>
      </c>
      <c r="AL13" s="254" t="s">
        <v>410</v>
      </c>
      <c r="AM13" s="324"/>
      <c r="AN13" s="252" t="s">
        <v>36</v>
      </c>
      <c r="AO13" s="244" t="s">
        <v>32</v>
      </c>
      <c r="AP13" s="244" t="s">
        <v>33</v>
      </c>
      <c r="AQ13" s="244" t="s">
        <v>34</v>
      </c>
      <c r="AR13" s="244" t="s">
        <v>35</v>
      </c>
      <c r="AS13" s="253" t="s">
        <v>409</v>
      </c>
      <c r="AT13" s="254" t="s">
        <v>410</v>
      </c>
      <c r="AU13" s="324"/>
      <c r="AV13" s="480"/>
      <c r="AW13" s="482"/>
      <c r="AX13" s="484"/>
    </row>
    <row r="14" spans="1:50" s="81" customFormat="1" ht="12" customHeight="1" thickBot="1" x14ac:dyDescent="0.3">
      <c r="AK14" s="192"/>
      <c r="AL14" s="152"/>
      <c r="AM14" s="232"/>
      <c r="AS14" s="192"/>
      <c r="AT14" s="152"/>
      <c r="AU14" s="232"/>
    </row>
    <row r="15" spans="1:50" s="39" customFormat="1" ht="348.75" customHeight="1" x14ac:dyDescent="0.25">
      <c r="A15" s="335" t="s">
        <v>44</v>
      </c>
      <c r="B15" s="128" t="str">
        <f>IF([3]Ficha1!$V$13="","",[3]Ficha1!$V$13)</f>
        <v xml:space="preserve">Riesgo de Gestión </v>
      </c>
      <c r="C15" s="128" t="str">
        <f>IF([3]Ficha1!$AY$24="","",[3]Ficha1!$AY$24)</f>
        <v>Operativo</v>
      </c>
      <c r="D15" s="131" t="s">
        <v>158</v>
      </c>
      <c r="E15" s="131" t="s">
        <v>293</v>
      </c>
      <c r="F15" s="130" t="str">
        <f>CONCATENATE(IF([3]Ficha1!$D$29="","",[3]Ficha1!$D$29),"
",IF([3]Ficha1!$D$30="","",[3]Ficha1!$D$30),"
",IF([3]Ficha1!$D$31="","",[3]Ficha1!$D$31),"
",IF([3]Ficha1!$D$32="","",[3]Ficha1!$D$32),"
",IF([3]Ficha1!$D$33="","",[3]Ficha1!$D$33),"
",IF([3]Ficha1!$D$34="","",[3]Ficha1!$D$34))</f>
        <v xml:space="preserve">--- Ningún Trámite y Procedimiento Administrativo
</v>
      </c>
      <c r="G15" s="130" t="str">
        <f>IF([3]Ficha1!$AD$29="","",[3]Ficha1!$AD$29)</f>
        <v>Todos los procesos en el Sistema Integrado de Gestión</v>
      </c>
      <c r="H15" s="130" t="s">
        <v>294</v>
      </c>
      <c r="I15" s="130"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v>
      </c>
      <c r="J15" s="130"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v>
      </c>
      <c r="K15" s="133" t="str">
        <f>IF([3]Ficha1!$J$72="","",[3]Ficha1!$J$72)</f>
        <v>Posible (3)</v>
      </c>
      <c r="L15" s="133" t="str">
        <f>IF([3]Ficha1!$J$79="","",[3]Ficha1!$J$79)</f>
        <v>Moderado (3)</v>
      </c>
      <c r="M15" s="137" t="str">
        <f>IF([3]Ficha1!$AP$68="","",[3]Ficha1!$AP$68)</f>
        <v>Alta</v>
      </c>
      <c r="N15" s="130"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130" t="str">
        <f>CONCATENATE(IF([3]Ficha1!$D$87="","",[3]Ficha1!$D$87),"
",IF([3]Ficha1!$D$88="","",[3]Ficha1!$D$88),"
",IF([3]Ficha1!$D$89="","",[3]Ficha1!$D$89),"
",IF([3]Ficha1!$D$90="","",[3]Ficha1!$D$90),"
",IF([3]Ficha1!$D$91="","",[3]Ficha1!$D$91),"
",IF([3]Ficha1!$D$92="","",[3]Ficha1!$D$92),"
",IF([3]Ficha1!$D$93="","",[3]Ficha1!$D$93),"
",IF([3]Ficha1!$D$94="","",[3]Ficha1!$D$94),"
",IF([3]Ficha1!$D$95="","",[3]Ficha1!$D$95),"
",IF([3]Ficha1!$D$96="","",[3]Ficha1!$D$96))</f>
        <v xml:space="preserve">Revisar los elementos del direccionamiento estratégico y del Diagnóstico Institucional Anual
</v>
      </c>
      <c r="P15" s="135"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v>
      </c>
      <c r="Q15" s="135"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v>
      </c>
      <c r="R15" s="135"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v>
      </c>
      <c r="S15" s="137" t="str">
        <f>IF([3]Ficha1!$AW$87="","",[3]Ficha1!$AW$87)</f>
        <v>Fuerte</v>
      </c>
      <c r="T15" s="135" t="str">
        <f>IF([3]Ficha1!$AZ$87="","",[3]Ficha1!$AZ$87)</f>
        <v>Directamente</v>
      </c>
      <c r="U15" s="130" t="str">
        <f>CONCATENATE(IF([3]Ficha1!$D$102="","",[3]Ficha1!$D$102),"
",IF([3]Ficha1!$D$103="","",[3]Ficha1!$D$103),"
",IF([3]Ficha1!$D$104="","",[3]Ficha1!$D$104),"
",IF([3]Ficha1!$D$105="","",[3]Ficha1!$D$105),"
",IF([3]Ficha1!$D$106="","",[3]Ficha1!$D$106),"
",IF([3]Ficha1!$D$107="","",[3]Ficha1!$D$107),"
",IF([3]Ficha1!$D$108="","",[3]Ficha1!$D$108),"
",IF([3]Ficha1!$D$109="","",[3]Ficha1!$D$109),"
",IF([3]Ficha1!$D$110="","",[3]Ficha1!$D$110),"
",IF([3]Ficha1!$D$111="","",[3]Ficha1!$D$111))</f>
        <v xml:space="preserve">
</v>
      </c>
      <c r="V15" s="135"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135"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135"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137" t="str">
        <f>IF([3]Ficha1!$AW$102="","",[3]Ficha1!$AW$102)</f>
        <v/>
      </c>
      <c r="Z15" s="135" t="str">
        <f>IF([3]Ficha1!$AZ$102="","",[3]Ficha1!$AZ$102)</f>
        <v/>
      </c>
      <c r="AA15" s="133" t="str">
        <f>IF([3]Ficha1!$J$127="","",[3]Ficha1!$J$127)</f>
        <v>Rara vez (1)</v>
      </c>
      <c r="AB15" s="133" t="str">
        <f>IF([3]Ficha1!$J$134="","",[3]Ficha1!$J$134)</f>
        <v>Moderado (3)</v>
      </c>
      <c r="AC15" s="25" t="str">
        <f>IF([3]Ficha1!$AP$126="","",[3]Ficha1!$AP$126)</f>
        <v>Moderada</v>
      </c>
      <c r="AD15" s="130" t="str">
        <f>IF([3]Ficha1!$AP$130="","",[3]Ficha1!$AP$130)</f>
        <v>Los controles existentes son aplicados de manera oportuna y la desviaciones y resultados no se  documentan.</v>
      </c>
      <c r="AE15" s="25" t="s">
        <v>43</v>
      </c>
      <c r="AF15" s="130" t="s">
        <v>774</v>
      </c>
      <c r="AG15" s="130" t="s">
        <v>161</v>
      </c>
      <c r="AH15" s="130" t="s">
        <v>162</v>
      </c>
      <c r="AI15" s="28" t="s">
        <v>163</v>
      </c>
      <c r="AJ15" s="28" t="s">
        <v>164</v>
      </c>
      <c r="AK15" s="170" t="s">
        <v>908</v>
      </c>
      <c r="AL15" s="510">
        <v>1</v>
      </c>
      <c r="AM15" s="234" t="s">
        <v>909</v>
      </c>
      <c r="AN15" s="130" t="s">
        <v>775</v>
      </c>
      <c r="AO15" s="130" t="s">
        <v>165</v>
      </c>
      <c r="AP15" s="121" t="s">
        <v>295</v>
      </c>
      <c r="AQ15" s="38" t="s">
        <v>166</v>
      </c>
      <c r="AR15" s="70" t="s">
        <v>167</v>
      </c>
      <c r="AS15" s="28" t="s">
        <v>911</v>
      </c>
      <c r="AT15" s="154">
        <v>1</v>
      </c>
      <c r="AU15" s="233" t="s">
        <v>909</v>
      </c>
      <c r="AV15" s="72"/>
      <c r="AW15" s="207"/>
      <c r="AX15" s="217"/>
    </row>
    <row r="16" spans="1:50" s="39" customFormat="1" ht="308.25" customHeight="1" x14ac:dyDescent="0.25">
      <c r="A16" s="336"/>
      <c r="B16" s="129" t="str">
        <f>IF([3]Ficha2!$V$13="","",[3]Ficha2!$V$13)</f>
        <v xml:space="preserve">Riesgo de Gestión </v>
      </c>
      <c r="C16" s="129" t="str">
        <f>IF([3]Ficha2!$AY$24="","",[3]Ficha2!$AY$24)</f>
        <v>Financiero</v>
      </c>
      <c r="D16" s="132" t="s">
        <v>114</v>
      </c>
      <c r="E16" s="132" t="s">
        <v>185</v>
      </c>
      <c r="F16" s="127" t="str">
        <f>CONCATENATE(IF([3]Ficha2!$D$29="","",[3]Ficha2!$D$29),"
",IF([3]Ficha2!$D$30="","",[3]Ficha2!$D$30),"
",IF([3]Ficha2!$D$31="","",[3]Ficha2!$D$31),"
",IF([3]Ficha2!$D$32="","",[3]Ficha2!$D$32),"
",IF([3]Ficha2!$D$33="","",[3]Ficha2!$D$33),"
",IF([3]Ficha2!$D$34="","",[3]Ficha2!$D$34))</f>
        <v xml:space="preserve">--- Ningún Trámite y Procedimiento Administrativo
</v>
      </c>
      <c r="G16" s="127" t="str">
        <f>IF([3]Ficha2!$AD$29="","",[3]Ficha2!$AD$29)</f>
        <v>Procesos misionales y estratégicos misionales en el Sistema Integrado de Gestión</v>
      </c>
      <c r="H16" s="127" t="str">
        <f>CONCATENATE(IF([3]Ficha2!$J$39="","",[3]Ficha2!$J$39),"
",IF([3]Ficha2!$J$40="","",[3]Ficha2!$J$40),"
",IF([3]Ficha2!$J$41="","",[3]Ficha2!$J$41),"
",IF([3]Ficha2!$J$42="","",[3]Ficha2!$J$42),"
",IF([3]Ficha2!$J$43="","",[3]Ficha2!$J$43),"
",IF([3]Ficha2!$J$44="","",[3]Ficha2!$J$44),"
",IF([3]Ficha2!$J$45="","",[3]Ficha2!$J$45),"
",IF([3]Ficha2!$J$46="","",[3]Ficha2!$J$46),"
",IF([3]Ficha2!$J$47="","",[3]Ficha2!$J$47),"
",IF([3]Ficha2!$J$48="","",[3]Ficha2!$J$48))</f>
        <v xml:space="preserve">Falta de comunicación asertiva y efectiva entre las áreas responsables de la formulación del anteproyecto del presupuesto.
</v>
      </c>
      <c r="I16" s="127" t="str">
        <f>CONCATENATE(IF([3]Ficha2!$J$51="","",[3]Ficha2!$J$51),"
",IF([3]Ficha2!$J$52="","",[3]Ficha2!$J$52),"
",IF([3]Ficha2!$J$53="","",[3]Ficha2!$J$53),"
",IF([3]Ficha2!$J$54="","",[3]Ficha2!$J$54),"
",IF([3]Ficha2!$J$55="","",[3]Ficha2!$J$55),"
",IF([3]Ficha2!$J$56="","",[3]Ficha2!$J$56),"
",IF([3]Ficha2!$J$57="","",[3]Ficha2!$J$57),"
",IF([3]Ficha2!$J$58="","",[3]Ficha2!$J$58),"
",IF([3]Ficha2!$J$59="","",[3]Ficha2!$J$59),"
",IF([3]Ficha2!$J$60="","",[3]Ficha2!$J$60))</f>
        <v xml:space="preserve">Reducción de presupuesto por las políticas impartidas del Gobierno Nación,  tanto de los Rubros presupuestales de Ingresos como de Gastos.
</v>
      </c>
      <c r="J16" s="36" t="s">
        <v>168</v>
      </c>
      <c r="K16" s="134" t="str">
        <f>IF([3]Ficha2!$J$72="","",[3]Ficha2!$J$72)</f>
        <v>Posible (3)</v>
      </c>
      <c r="L16" s="134" t="str">
        <f>IF([3]Ficha2!$J$79="","",[3]Ficha2!$J$79)</f>
        <v>Moderado (3)</v>
      </c>
      <c r="M16" s="138" t="str">
        <f>IF([3]Ficha2!$AP$68="","",[3]Ficha2!$AP$68)</f>
        <v>Alta</v>
      </c>
      <c r="N16" s="127"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 xml:space="preserve">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v>
      </c>
      <c r="P16" s="136"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136"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136"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138" t="str">
        <f>IF([3]Ficha2!$AW$87="","",[3]Ficha2!$AW$87)</f>
        <v>Fuerte</v>
      </c>
      <c r="T16" s="136" t="str">
        <f>IF([3]Ficha2!$AZ$87="","",[3]Ficha2!$AZ$87)</f>
        <v>Directamente</v>
      </c>
      <c r="U16" s="127" t="str">
        <f>CONCATENATE(IF([3]Ficha2!$D$102="","",[3]Ficha2!$D$102),"
",IF([3]Ficha2!$D$103="","",[3]Ficha2!$D$103),"
",IF([3]Ficha2!$D$104="","",[3]Ficha2!$D$104),"
",IF([3]Ficha2!$D$105="","",[3]Ficha2!$D$105),"
",IF([3]Ficha2!$D$106="","",[3]Ficha2!$D$106),"
",IF([3]Ficha2!$D$107="","",[3]Ficha2!$D$107),"
",IF([3]Ficha2!$D$108="","",[3]Ficha2!$D$108),"
",IF([3]Ficha2!$D$109="","",[3]Ficha2!$D$109),"
",IF([3]Ficha2!$D$110="","",[3]Ficha2!$D$110),"
",IF([3]Ficha2!$D$111="","",[3]Ficha2!$D$111))</f>
        <v xml:space="preserve">Demostrar a los entes de control o regulacón que se solicitaron los recursos, pero por techos macroeconomicos no fueron asigandos 
</v>
      </c>
      <c r="V16" s="136"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136"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136"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138" t="str">
        <f>IF([3]Ficha2!$AW$102="","",[3]Ficha2!$AW$102)</f>
        <v>Fuerte</v>
      </c>
      <c r="Z16" s="136" t="str">
        <f>IF([3]Ficha2!$AZ$102="","",[3]Ficha2!$AZ$102)</f>
        <v>Directamente</v>
      </c>
      <c r="AA16" s="134" t="str">
        <f>IF([3]Ficha2!$J$127="","",[3]Ficha2!$J$127)</f>
        <v>Rara vez (1)</v>
      </c>
      <c r="AB16" s="134" t="str">
        <f>IF([3]Ficha2!$J$134="","",[3]Ficha2!$J$134)</f>
        <v>Insignificante (1)</v>
      </c>
      <c r="AC16" s="139" t="str">
        <f>IF([3]Ficha2!$AP$126="","",[3]Ficha2!$AP$126)</f>
        <v>Baja</v>
      </c>
      <c r="AD16" s="127" t="str">
        <f>IF([3]Ficha2!$AP$130="","",[3]Ficha2!$AP$130)</f>
        <v>Al contar con una primera versión de anteproyecto de presupuesto en febrero de cada vigencias, se garantizaría la inclusión de todas las necesidades de la entidad</v>
      </c>
      <c r="AE16" s="139" t="s">
        <v>45</v>
      </c>
      <c r="AF16" s="127" t="s">
        <v>874</v>
      </c>
      <c r="AG16" s="127" t="s">
        <v>169</v>
      </c>
      <c r="AH16" s="127" t="s">
        <v>170</v>
      </c>
      <c r="AI16" s="41" t="s">
        <v>171</v>
      </c>
      <c r="AJ16" s="41" t="s">
        <v>172</v>
      </c>
      <c r="AK16" s="41" t="s">
        <v>910</v>
      </c>
      <c r="AL16" s="511">
        <v>1</v>
      </c>
      <c r="AM16" s="258" t="s">
        <v>909</v>
      </c>
      <c r="AN16" s="127" t="s">
        <v>771</v>
      </c>
      <c r="AO16" s="127" t="s">
        <v>175</v>
      </c>
      <c r="AP16" s="127" t="s">
        <v>296</v>
      </c>
      <c r="AQ16" s="41" t="s">
        <v>174</v>
      </c>
      <c r="AR16" s="71" t="s">
        <v>173</v>
      </c>
      <c r="AS16" s="41" t="s">
        <v>912</v>
      </c>
      <c r="AT16" s="153">
        <v>0.2</v>
      </c>
      <c r="AU16" s="235" t="s">
        <v>909</v>
      </c>
      <c r="AV16" s="215"/>
      <c r="AW16" s="206"/>
      <c r="AX16" s="216"/>
    </row>
    <row r="17" spans="1:50" s="39" customFormat="1" ht="202.5" customHeight="1" x14ac:dyDescent="0.25">
      <c r="A17" s="337"/>
      <c r="B17" s="347" t="str">
        <f>IF([3]Ficha3!$V$13="","",[3]Ficha3!$V$13)</f>
        <v xml:space="preserve">Riesgo de Gestión </v>
      </c>
      <c r="C17" s="347" t="str">
        <f>IF([3]Ficha3!$AY$24="","",[3]Ficha3!$AY$24)</f>
        <v>Cumplimiento</v>
      </c>
      <c r="D17" s="351" t="s">
        <v>158</v>
      </c>
      <c r="E17" s="351" t="s">
        <v>186</v>
      </c>
      <c r="F17" s="283" t="str">
        <f>CONCATENATE(IF([3]Ficha3!$D$29="","",[3]Ficha3!$D$29),"
",IF([3]Ficha3!$D$30="","",[3]Ficha3!$D$30),"
",IF([3]Ficha3!$D$31="","",[3]Ficha3!$D$31),"
",IF([3]Ficha3!$D$32="","",[3]Ficha3!$D$32),"
",IF([3]Ficha3!$D$33="","",[3]Ficha3!$D$33),"
",IF([3]Ficha3!$D$34="","",[3]Ficha3!$D$34))</f>
        <v xml:space="preserve">--- Ningún Trámite y Procedimiento Administrativo
</v>
      </c>
      <c r="G17" s="283" t="str">
        <f>IF([3]Ficha3!$AD$29="","",[3]Ficha3!$AD$29)</f>
        <v>Todos los procesos en el Sistema Integrado de Gestión</v>
      </c>
      <c r="H17" s="283" t="s">
        <v>177</v>
      </c>
      <c r="I17" s="283" t="str">
        <f>CONCATENATE(IF([3]Ficha3!$J$51="","",[3]Ficha3!$J$51),"
",IF([3]Ficha3!$J$52="","",[3]Ficha3!$J$52),"
",IF([3]Ficha3!$J$53="","",[3]Ficha3!$J$53),"
",IF([3]Ficha3!$J$54="","",[3]Ficha3!$J$54),"
",IF([3]Ficha3!$J$55="","",[3]Ficha3!$J$55),"
",IF([3]Ficha3!$J$56="","",[3]Ficha3!$J$56),"
",IF([3]Ficha3!$J$57="","",[3]Ficha3!$J$57),"
",IF([3]Ficha3!$J$58="","",[3]Ficha3!$J$58),"
",IF([3]Ficha3!$J$59="","",[3]Ficha3!$J$59),"
",IF([3]Ficha3!$J$60="","",[3]Ficha3!$J$60))</f>
        <v xml:space="preserve">Cambios en la normatividad 
Sanciones por parte de Entes de control 
</v>
      </c>
      <c r="J17" s="283" t="s">
        <v>176</v>
      </c>
      <c r="K17" s="297" t="str">
        <f>IF([3]Ficha3!$J$72="","",[3]Ficha3!$J$72)</f>
        <v>Posible (3)</v>
      </c>
      <c r="L17" s="297" t="str">
        <f>IF([3]Ficha3!$J$79="","",[3]Ficha3!$J$79)</f>
        <v>Moderado (3)</v>
      </c>
      <c r="M17" s="296" t="str">
        <f>IF([3]Ficha3!$AP$68="","",[3]Ficha3!$AP$68)</f>
        <v>Alta</v>
      </c>
      <c r="N17" s="283"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283" t="s">
        <v>297</v>
      </c>
      <c r="P17" s="287"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287"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287"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296" t="str">
        <f>IF([3]Ficha3!$AW$87="","",[3]Ficha3!$AW$87)</f>
        <v>Fuerte</v>
      </c>
      <c r="T17" s="287" t="str">
        <f>IF([3]Ficha3!$AZ$87="","",[3]Ficha3!$AZ$87)</f>
        <v>Directamente</v>
      </c>
      <c r="U17" s="283" t="str">
        <f>CONCATENATE(IF([3]Ficha3!$D$102="","",[3]Ficha3!$D$102),"
",IF([3]Ficha3!$D$103="","",[3]Ficha3!$D$103),"
",IF([3]Ficha3!$D$104="","",[3]Ficha3!$D$104),"
",IF([3]Ficha3!$D$105="","",[3]Ficha3!$D$105),"
",IF([3]Ficha3!$D$106="","",[3]Ficha3!$D$106),"
",IF([3]Ficha3!$D$107="","",[3]Ficha3!$D$107),"
",IF([3]Ficha3!$D$108="","",[3]Ficha3!$D$108),"
",IF([3]Ficha3!$D$109="","",[3]Ficha3!$D$109),"
",IF([3]Ficha3!$D$110="","",[3]Ficha3!$D$110),"
",IF([3]Ficha3!$D$111="","",[3]Ficha3!$D$111))</f>
        <v xml:space="preserve">
</v>
      </c>
      <c r="V17" s="283"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283"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283"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371" t="str">
        <f>IF([3]Ficha3!$AW$102="","",[3]Ficha3!$AW$102)</f>
        <v/>
      </c>
      <c r="Z17" s="283" t="str">
        <f>IF([3]Ficha3!$AZ$102="","",[3]Ficha3!$AZ$102)</f>
        <v/>
      </c>
      <c r="AA17" s="297" t="str">
        <f>IF([3]Ficha3!$J$127="","",[3]Ficha3!$J$127)</f>
        <v>Rara vez (1)</v>
      </c>
      <c r="AB17" s="297" t="str">
        <f>IF([3]Ficha3!$J$134="","",[3]Ficha3!$J$134)</f>
        <v>Moderado (3)</v>
      </c>
      <c r="AC17" s="358" t="str">
        <f>IF([3]Ficha3!$AP$126="","",[3]Ficha3!$AP$126)</f>
        <v>Moderada</v>
      </c>
      <c r="AD17" s="283"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358" t="s">
        <v>43</v>
      </c>
      <c r="AF17" s="283"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 xml:space="preserve">
_______________
</v>
      </c>
      <c r="AG17" s="283"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 xml:space="preserve">
_______________
</v>
      </c>
      <c r="AH17" s="283"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 xml:space="preserve">
_______________
</v>
      </c>
      <c r="AI17" s="369"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J17" s="369"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 xml:space="preserve">
_______________
</v>
      </c>
      <c r="AK17" s="369"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L17" s="369"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M17" s="366"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N17" s="127" t="s">
        <v>621</v>
      </c>
      <c r="AO17" s="127" t="s">
        <v>622</v>
      </c>
      <c r="AP17" s="127" t="s">
        <v>772</v>
      </c>
      <c r="AQ17" s="41" t="s">
        <v>626</v>
      </c>
      <c r="AR17" s="41" t="s">
        <v>627</v>
      </c>
      <c r="AS17" s="265" t="s">
        <v>913</v>
      </c>
      <c r="AT17" s="214">
        <v>1</v>
      </c>
      <c r="AU17" s="235" t="s">
        <v>909</v>
      </c>
      <c r="AV17" s="212"/>
      <c r="AW17" s="203"/>
      <c r="AX17" s="201"/>
    </row>
    <row r="18" spans="1:50" s="39" customFormat="1" ht="243" customHeight="1" thickBot="1" x14ac:dyDescent="0.3">
      <c r="A18" s="338"/>
      <c r="B18" s="355"/>
      <c r="C18" s="355"/>
      <c r="D18" s="357"/>
      <c r="E18" s="357"/>
      <c r="F18" s="284"/>
      <c r="G18" s="284"/>
      <c r="H18" s="284"/>
      <c r="I18" s="284"/>
      <c r="J18" s="284"/>
      <c r="K18" s="298"/>
      <c r="L18" s="298"/>
      <c r="M18" s="282"/>
      <c r="N18" s="284"/>
      <c r="O18" s="284"/>
      <c r="P18" s="280"/>
      <c r="Q18" s="280"/>
      <c r="R18" s="280"/>
      <c r="S18" s="282"/>
      <c r="T18" s="280"/>
      <c r="U18" s="284"/>
      <c r="V18" s="284"/>
      <c r="W18" s="284"/>
      <c r="X18" s="284"/>
      <c r="Y18" s="372"/>
      <c r="Z18" s="284"/>
      <c r="AA18" s="298"/>
      <c r="AB18" s="298"/>
      <c r="AC18" s="360"/>
      <c r="AD18" s="284"/>
      <c r="AE18" s="360"/>
      <c r="AF18" s="284"/>
      <c r="AG18" s="284"/>
      <c r="AH18" s="284"/>
      <c r="AI18" s="370"/>
      <c r="AJ18" s="370"/>
      <c r="AK18" s="370"/>
      <c r="AL18" s="370"/>
      <c r="AM18" s="367"/>
      <c r="AN18" s="122" t="s">
        <v>623</v>
      </c>
      <c r="AO18" s="122" t="s">
        <v>624</v>
      </c>
      <c r="AP18" s="122" t="s">
        <v>773</v>
      </c>
      <c r="AQ18" s="124" t="s">
        <v>734</v>
      </c>
      <c r="AR18" s="103" t="s">
        <v>625</v>
      </c>
      <c r="AS18" s="42" t="s">
        <v>914</v>
      </c>
      <c r="AT18" s="155">
        <v>1</v>
      </c>
      <c r="AU18" s="267" t="s">
        <v>909</v>
      </c>
      <c r="AV18" s="73"/>
      <c r="AW18" s="8"/>
      <c r="AX18" s="10"/>
    </row>
    <row r="19" spans="1:50" s="81" customFormat="1" ht="12.95" customHeight="1" thickBot="1" x14ac:dyDescent="0.3">
      <c r="AK19" s="192"/>
      <c r="AL19" s="152"/>
      <c r="AM19" s="232"/>
      <c r="AS19" s="192"/>
      <c r="AT19" s="152"/>
      <c r="AU19" s="232"/>
      <c r="AV19" s="117"/>
      <c r="AX19" s="118"/>
    </row>
    <row r="20" spans="1:50" s="39" customFormat="1" ht="209.25" customHeight="1" x14ac:dyDescent="0.25">
      <c r="A20" s="335" t="s">
        <v>107</v>
      </c>
      <c r="B20" s="354" t="s">
        <v>49</v>
      </c>
      <c r="C20" s="354" t="s">
        <v>50</v>
      </c>
      <c r="D20" s="356" t="s">
        <v>82</v>
      </c>
      <c r="E20" s="356" t="s">
        <v>298</v>
      </c>
      <c r="F20" s="333" t="s">
        <v>83</v>
      </c>
      <c r="G20" s="333" t="s">
        <v>84</v>
      </c>
      <c r="H20" s="333" t="s">
        <v>299</v>
      </c>
      <c r="I20" s="333" t="s">
        <v>300</v>
      </c>
      <c r="J20" s="333" t="s">
        <v>301</v>
      </c>
      <c r="K20" s="270" t="s">
        <v>55</v>
      </c>
      <c r="L20" s="270" t="s">
        <v>85</v>
      </c>
      <c r="M20" s="329" t="s">
        <v>68</v>
      </c>
      <c r="N20" s="333" t="s">
        <v>302</v>
      </c>
      <c r="O20" s="333" t="s">
        <v>86</v>
      </c>
      <c r="P20" s="328" t="s">
        <v>87</v>
      </c>
      <c r="Q20" s="328" t="s">
        <v>87</v>
      </c>
      <c r="R20" s="328" t="s">
        <v>87</v>
      </c>
      <c r="S20" s="329" t="s">
        <v>59</v>
      </c>
      <c r="T20" s="328" t="s">
        <v>60</v>
      </c>
      <c r="U20" s="333" t="s">
        <v>88</v>
      </c>
      <c r="V20" s="328" t="s">
        <v>62</v>
      </c>
      <c r="W20" s="328" t="s">
        <v>62</v>
      </c>
      <c r="X20" s="328" t="s">
        <v>62</v>
      </c>
      <c r="Y20" s="329" t="s">
        <v>62</v>
      </c>
      <c r="Z20" s="328" t="s">
        <v>60</v>
      </c>
      <c r="AA20" s="270" t="s">
        <v>66</v>
      </c>
      <c r="AB20" s="270" t="s">
        <v>85</v>
      </c>
      <c r="AC20" s="272" t="s">
        <v>89</v>
      </c>
      <c r="AD20" s="328"/>
      <c r="AE20" s="272" t="s">
        <v>45</v>
      </c>
      <c r="AF20" s="165" t="s">
        <v>634</v>
      </c>
      <c r="AG20" s="165" t="s">
        <v>634</v>
      </c>
      <c r="AH20" s="165" t="s">
        <v>634</v>
      </c>
      <c r="AI20" s="38" t="s">
        <v>635</v>
      </c>
      <c r="AJ20" s="38" t="s">
        <v>635</v>
      </c>
      <c r="AK20" s="210" t="s">
        <v>634</v>
      </c>
      <c r="AL20" s="210" t="s">
        <v>634</v>
      </c>
      <c r="AM20" s="218" t="s">
        <v>635</v>
      </c>
      <c r="AN20" s="164" t="s">
        <v>628</v>
      </c>
      <c r="AO20" s="164" t="s">
        <v>629</v>
      </c>
      <c r="AP20" s="164" t="s">
        <v>905</v>
      </c>
      <c r="AQ20" s="164" t="s">
        <v>630</v>
      </c>
      <c r="AR20" s="164" t="s">
        <v>499</v>
      </c>
      <c r="AS20" s="171" t="s">
        <v>915</v>
      </c>
      <c r="AT20" s="172">
        <v>1</v>
      </c>
      <c r="AU20" s="512" t="s">
        <v>909</v>
      </c>
      <c r="AV20" s="72"/>
      <c r="AW20" s="207"/>
      <c r="AX20" s="217"/>
    </row>
    <row r="21" spans="1:50" ht="177.75" customHeight="1" thickBot="1" x14ac:dyDescent="0.3">
      <c r="A21" s="338"/>
      <c r="B21" s="355"/>
      <c r="C21" s="355"/>
      <c r="D21" s="357"/>
      <c r="E21" s="357"/>
      <c r="F21" s="284"/>
      <c r="G21" s="284"/>
      <c r="H21" s="284"/>
      <c r="I21" s="284"/>
      <c r="J21" s="284"/>
      <c r="K21" s="298"/>
      <c r="L21" s="298"/>
      <c r="M21" s="282"/>
      <c r="N21" s="284"/>
      <c r="O21" s="284"/>
      <c r="P21" s="280"/>
      <c r="Q21" s="280"/>
      <c r="R21" s="280"/>
      <c r="S21" s="282"/>
      <c r="T21" s="280"/>
      <c r="U21" s="284"/>
      <c r="V21" s="280"/>
      <c r="W21" s="280"/>
      <c r="X21" s="280"/>
      <c r="Y21" s="282"/>
      <c r="Z21" s="280"/>
      <c r="AA21" s="298"/>
      <c r="AB21" s="298"/>
      <c r="AC21" s="368"/>
      <c r="AD21" s="280"/>
      <c r="AE21" s="368"/>
      <c r="AF21" s="8" t="s">
        <v>634</v>
      </c>
      <c r="AG21" s="8" t="s">
        <v>634</v>
      </c>
      <c r="AH21" s="8" t="s">
        <v>634</v>
      </c>
      <c r="AI21" s="42" t="s">
        <v>635</v>
      </c>
      <c r="AJ21" s="42" t="s">
        <v>635</v>
      </c>
      <c r="AK21" s="8" t="s">
        <v>634</v>
      </c>
      <c r="AL21" s="8" t="s">
        <v>634</v>
      </c>
      <c r="AM21" s="222" t="s">
        <v>635</v>
      </c>
      <c r="AN21" s="8" t="s">
        <v>631</v>
      </c>
      <c r="AO21" s="8" t="s">
        <v>632</v>
      </c>
      <c r="AP21" s="8" t="s">
        <v>904</v>
      </c>
      <c r="AQ21" s="8" t="s">
        <v>733</v>
      </c>
      <c r="AR21" s="8" t="s">
        <v>633</v>
      </c>
      <c r="AS21" s="173" t="s">
        <v>916</v>
      </c>
      <c r="AT21" s="174">
        <v>1</v>
      </c>
      <c r="AU21" s="237" t="s">
        <v>909</v>
      </c>
      <c r="AV21" s="106"/>
      <c r="AW21" s="104"/>
      <c r="AX21" s="105"/>
    </row>
    <row r="22" spans="1:50" s="81" customFormat="1" ht="12.95" customHeight="1" thickBot="1" x14ac:dyDescent="0.3">
      <c r="AK22" s="192"/>
      <c r="AL22" s="152"/>
      <c r="AM22" s="232"/>
      <c r="AS22" s="192"/>
      <c r="AT22" s="152"/>
      <c r="AU22" s="232"/>
      <c r="AV22" s="117"/>
      <c r="AX22" s="118"/>
    </row>
    <row r="23" spans="1:50" s="39" customFormat="1" ht="235.5" customHeight="1" x14ac:dyDescent="0.25">
      <c r="A23" s="335" t="s">
        <v>42</v>
      </c>
      <c r="B23" s="354" t="str">
        <f>IF([1]Ficha1!$V$13="","",[1]Ficha1!$V$13)</f>
        <v xml:space="preserve">Riesgo de Gestión </v>
      </c>
      <c r="C23" s="354" t="str">
        <f>IF([1]Ficha1!$AY$24="","",[1]Ficha1!$AY$24)</f>
        <v>Cumplimiento</v>
      </c>
      <c r="D23" s="356" t="s">
        <v>82</v>
      </c>
      <c r="E23" s="356" t="s">
        <v>187</v>
      </c>
      <c r="F23" s="333" t="str">
        <f>CONCATENATE(IF([1]Ficha1!$D$29="","",[1]Ficha1!$D$29),"
",IF([1]Ficha1!$D$30="","",[1]Ficha1!$D$30),"
",IF([1]Ficha1!$D$31="","",[1]Ficha1!$D$31),"
",IF([1]Ficha1!$D$32="","",[1]Ficha1!$D$32),"
",IF([1]Ficha1!$D$33="","",[1]Ficha1!$D$33),"
",IF([1]Ficha1!$D$34="","",[1]Ficha1!$D$34))</f>
        <v xml:space="preserve">--- Todos los Trámites y Procedimientos Administrativos
</v>
      </c>
      <c r="G23" s="333" t="str">
        <f>IF([1]Ficha1!$AD$29="","",[1]Ficha1!$AD$29)</f>
        <v>Procesos de apoyo en el Sistema Integrado de Gestión</v>
      </c>
      <c r="H23" s="333" t="str">
        <f>CONCATENATE(IF([1]Ficha1!$J$39="","",[1]Ficha1!$J$39),"
",IF([1]Ficha1!$J$40="","",[1]Ficha1!$J$40),"
",IF([1]Ficha1!$J$41="","",[1]Ficha1!$J$41),"
",IF([1]Ficha1!$J$42="","",[1]Ficha1!$J$42),"
",IF([1]Ficha1!$J$43="","",[1]Ficha1!$J$43),"
",IF([1]Ficha1!$J$44="","",[1]Ficha1!$J$44),"
",IF([1]Ficha1!$J$45="","",[1]Ficha1!$J$45),"
",IF([1]Ficha1!$J$46="","",[1]Ficha1!$J$46),"
",IF([1]Ficha1!$J$47="","",[1]Ficha1!$J$47),"
",IF([1]Ficha1!$J$48="","",[1]Ficha1!$J$48))</f>
        <v xml:space="preserve">Demoras en los trámites ocasionada por la falta de respuesta o respuesta extemporanea de las otras dependencias de la Entidad.
</v>
      </c>
      <c r="I23" s="333" t="str">
        <f>CONCATENATE(IF([1]Ficha1!$J$51="","",[1]Ficha1!$J$51),"
",IF([1]Ficha1!$J$52="","",[1]Ficha1!$J$52),"
",IF([1]Ficha1!$J$53="","",[1]Ficha1!$J$53),"
",IF([1]Ficha1!$J$54="","",[1]Ficha1!$J$54),"
",IF([1]Ficha1!$J$55="","",[1]Ficha1!$J$55),"
",IF([1]Ficha1!$J$56="","",[1]Ficha1!$J$56),"
",IF([1]Ficha1!$J$57="","",[1]Ficha1!$J$57),"
",IF([1]Ficha1!$J$58="","",[1]Ficha1!$J$58),"
",IF([1]Ficha1!$J$59="","",[1]Ficha1!$J$59),"
",IF([1]Ficha1!$J$60="","",[1]Ficha1!$J$60))</f>
        <v xml:space="preserve">La imposición de sanciones por autoridades judiciales o entes de control por dar respuesta erronea o inconsistente, por demora o a falta de respuesta del proceso o demas dependencias de la Entidad a las solicitudes realizadas.
Emergencia Sanitaria COVID 19
</v>
      </c>
      <c r="J23" s="333" t="s">
        <v>303</v>
      </c>
      <c r="K23" s="270" t="str">
        <f>IF([1]Ficha1!$J$72="","",[1]Ficha1!$J$72)</f>
        <v>Posible (3)</v>
      </c>
      <c r="L23" s="270" t="str">
        <f>IF([1]Ficha1!$J$79="","",[1]Ficha1!$J$79)</f>
        <v>Moderado (3)</v>
      </c>
      <c r="M23" s="329" t="str">
        <f>IF([1]Ficha1!$AP$68="","",[1]Ficha1!$AP$68)</f>
        <v>Alta</v>
      </c>
      <c r="N23" s="333"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333" t="s">
        <v>667</v>
      </c>
      <c r="P23" s="328"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328"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328"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329" t="str">
        <f>IF([1]Ficha1!$AW$87="","",[1]Ficha1!$AW$87)</f>
        <v>Moderado</v>
      </c>
      <c r="T23" s="328" t="str">
        <f>IF([1]Ficha1!$AZ$87="","",[1]Ficha1!$AZ$87)</f>
        <v>No disminuye</v>
      </c>
      <c r="U23" s="333" t="str">
        <f>CONCATENATE(IF([1]Ficha1!$D$102="","",[1]Ficha1!$D$102),"
",IF([1]Ficha1!$D$103="","",[1]Ficha1!$D$103),"
",IF([1]Ficha1!$D$104="","",[1]Ficha1!$D$104),"
",IF([1]Ficha1!$D$105="","",[1]Ficha1!$D$105),"
",IF([1]Ficha1!$D$106="","",[1]Ficha1!$D$106),"
",IF([1]Ficha1!$D$107="","",[1]Ficha1!$D$107),"
",IF([1]Ficha1!$D$108="","",[1]Ficha1!$D$108),"
",IF([1]Ficha1!$D$109="","",[1]Ficha1!$D$109),"
",IF([1]Ficha1!$D$110="","",[1]Ficha1!$D$110),"
",IF([1]Ficha1!$D$111="","",[1]Ficha1!$D$111))</f>
        <v xml:space="preserve">Realizar planes de contigencia bimensuales con los funcionarios y/o contratistas del proceso para dar respuesta inmediata a los trámites vencidos.
</v>
      </c>
      <c r="V23" s="328"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328"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328"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329" t="str">
        <f>IF([1]Ficha1!$AW$102="","",[1]Ficha1!$AW$102)</f>
        <v>Débil</v>
      </c>
      <c r="Z23" s="328" t="str">
        <f>IF([1]Ficha1!$AZ$102="","",[1]Ficha1!$AZ$102)</f>
        <v>No disminuye</v>
      </c>
      <c r="AA23" s="270" t="str">
        <f>IF([1]Ficha1!$J$127="","",[1]Ficha1!$J$127)</f>
        <v>Posible (3)</v>
      </c>
      <c r="AB23" s="270" t="str">
        <f>IF([1]Ficha1!$J$134="","",[1]Ficha1!$J$134)</f>
        <v>Moderado (3)</v>
      </c>
      <c r="AC23" s="350" t="str">
        <f>IF([1]Ficha1!$AP$126="","",[1]Ficha1!$AP$126)</f>
        <v>Alta</v>
      </c>
      <c r="AD23" s="333" t="str">
        <f>IF([1]Ficha1!$AP$130="","",[1]Ficha1!$AP$130)</f>
        <v>Despues de realizar el anaisis de los controles existentes, se pudo evidenciar que el riesgo se mantiene en la misma zona de ubicación alta.</v>
      </c>
      <c r="AE23" s="350" t="s">
        <v>43</v>
      </c>
      <c r="AF23" s="165" t="s">
        <v>636</v>
      </c>
      <c r="AG23" s="165" t="s">
        <v>637</v>
      </c>
      <c r="AH23" s="165" t="s">
        <v>776</v>
      </c>
      <c r="AI23" s="29" t="s">
        <v>638</v>
      </c>
      <c r="AJ23" s="29" t="s">
        <v>448</v>
      </c>
      <c r="AK23" s="175" t="s">
        <v>917</v>
      </c>
      <c r="AL23" s="172">
        <v>0.2</v>
      </c>
      <c r="AM23" s="233" t="s">
        <v>918</v>
      </c>
      <c r="AN23" s="165" t="s">
        <v>647</v>
      </c>
      <c r="AO23" s="165" t="s">
        <v>647</v>
      </c>
      <c r="AP23" s="165" t="s">
        <v>647</v>
      </c>
      <c r="AQ23" s="165" t="s">
        <v>648</v>
      </c>
      <c r="AR23" s="165" t="s">
        <v>648</v>
      </c>
      <c r="AS23" s="210" t="s">
        <v>647</v>
      </c>
      <c r="AT23" s="210" t="s">
        <v>648</v>
      </c>
      <c r="AU23" s="225" t="s">
        <v>648</v>
      </c>
      <c r="AV23" s="365" t="str">
        <f>CONCATENATE(IF([1]Ficha1!$D$205="","",[1]Ficha1!$D$205),"
",IF([1]Ficha1!$D$206="","",[1]Ficha1!$D$206),"
",IF([1]Ficha1!$D$207="","",[1]Ficha1!$D$207),"
",IF([1]Ficha1!$D$208="","",[1]Ficha1!$D$208),"
",IF([1]Ficha1!$D$209="","",[1]Ficha1!$D$209),"
",IF([1]Ficha1!$D$210="","",[1]Ficha1!$D$210),"
",IF([1]Ficha1!$D$211="","",[1]Ficha1!$D$211),"
",IF([1]Ficha1!$D$212="","",[1]Ficha1!$D$212),"
",IF([1]Ficha1!$D$213="","",[1]Ficha1!$D$213),"
",IF([1]Ficha1!$D$214="","",[1]Ficha1!$D$214),"")</f>
        <v xml:space="preserve">Implementar un plan de contigencia solicitando el apoyo de los otros procesos de la Entidad ante la complejidad del tema a reportar, en cuanto a  solicitudes vencidas de prestaciones económicas, para dar agilidad en la respuesta.
</v>
      </c>
      <c r="AW23" s="333" t="s">
        <v>398</v>
      </c>
      <c r="AX23" s="364"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 xml:space="preserve">Actos administrativos, oficios, memorandos o informes que den respuestas de fondo a las solicitudes.
</v>
      </c>
    </row>
    <row r="24" spans="1:50" s="39" customFormat="1" ht="334.5" customHeight="1" x14ac:dyDescent="0.25">
      <c r="A24" s="439"/>
      <c r="B24" s="348"/>
      <c r="C24" s="348"/>
      <c r="D24" s="352"/>
      <c r="E24" s="352"/>
      <c r="F24" s="289"/>
      <c r="G24" s="289"/>
      <c r="H24" s="289"/>
      <c r="I24" s="289"/>
      <c r="J24" s="289"/>
      <c r="K24" s="334"/>
      <c r="L24" s="334"/>
      <c r="M24" s="281"/>
      <c r="N24" s="289"/>
      <c r="O24" s="289"/>
      <c r="P24" s="279"/>
      <c r="Q24" s="279"/>
      <c r="R24" s="279"/>
      <c r="S24" s="281"/>
      <c r="T24" s="279"/>
      <c r="U24" s="289"/>
      <c r="V24" s="279"/>
      <c r="W24" s="279"/>
      <c r="X24" s="279"/>
      <c r="Y24" s="281"/>
      <c r="Z24" s="279"/>
      <c r="AA24" s="334"/>
      <c r="AB24" s="334"/>
      <c r="AC24" s="285"/>
      <c r="AD24" s="289"/>
      <c r="AE24" s="285"/>
      <c r="AF24" s="163" t="s">
        <v>639</v>
      </c>
      <c r="AG24" s="163" t="s">
        <v>640</v>
      </c>
      <c r="AH24" s="163" t="s">
        <v>777</v>
      </c>
      <c r="AI24" s="43" t="s">
        <v>641</v>
      </c>
      <c r="AJ24" s="43" t="s">
        <v>642</v>
      </c>
      <c r="AK24" s="176" t="s">
        <v>919</v>
      </c>
      <c r="AL24" s="177">
        <v>1</v>
      </c>
      <c r="AM24" s="235" t="s">
        <v>918</v>
      </c>
      <c r="AN24" s="163" t="s">
        <v>647</v>
      </c>
      <c r="AO24" s="163" t="s">
        <v>647</v>
      </c>
      <c r="AP24" s="163" t="s">
        <v>647</v>
      </c>
      <c r="AQ24" s="163" t="s">
        <v>648</v>
      </c>
      <c r="AR24" s="163" t="s">
        <v>648</v>
      </c>
      <c r="AS24" s="206" t="s">
        <v>647</v>
      </c>
      <c r="AT24" s="206" t="s">
        <v>648</v>
      </c>
      <c r="AU24" s="220" t="s">
        <v>648</v>
      </c>
      <c r="AV24" s="311"/>
      <c r="AW24" s="289"/>
      <c r="AX24" s="308"/>
    </row>
    <row r="25" spans="1:50" s="39" customFormat="1" ht="285.75" customHeight="1" x14ac:dyDescent="0.25">
      <c r="A25" s="439"/>
      <c r="B25" s="349"/>
      <c r="C25" s="349"/>
      <c r="D25" s="353"/>
      <c r="E25" s="353"/>
      <c r="F25" s="290"/>
      <c r="G25" s="290"/>
      <c r="H25" s="290"/>
      <c r="I25" s="290"/>
      <c r="J25" s="290"/>
      <c r="K25" s="271"/>
      <c r="L25" s="271"/>
      <c r="M25" s="327"/>
      <c r="N25" s="290"/>
      <c r="O25" s="290"/>
      <c r="P25" s="288"/>
      <c r="Q25" s="288"/>
      <c r="R25" s="288"/>
      <c r="S25" s="327"/>
      <c r="T25" s="288"/>
      <c r="U25" s="290"/>
      <c r="V25" s="288"/>
      <c r="W25" s="288"/>
      <c r="X25" s="288"/>
      <c r="Y25" s="327"/>
      <c r="Z25" s="288"/>
      <c r="AA25" s="271"/>
      <c r="AB25" s="271"/>
      <c r="AC25" s="363"/>
      <c r="AD25" s="290"/>
      <c r="AE25" s="363"/>
      <c r="AF25" s="162" t="s">
        <v>643</v>
      </c>
      <c r="AG25" s="162" t="s">
        <v>644</v>
      </c>
      <c r="AH25" s="162" t="s">
        <v>778</v>
      </c>
      <c r="AI25" s="109" t="s">
        <v>645</v>
      </c>
      <c r="AJ25" s="109" t="s">
        <v>646</v>
      </c>
      <c r="AK25" s="176" t="s">
        <v>920</v>
      </c>
      <c r="AL25" s="177">
        <v>1</v>
      </c>
      <c r="AM25" s="235" t="s">
        <v>918</v>
      </c>
      <c r="AN25" s="163" t="s">
        <v>647</v>
      </c>
      <c r="AO25" s="206" t="s">
        <v>647</v>
      </c>
      <c r="AP25" s="206" t="s">
        <v>647</v>
      </c>
      <c r="AQ25" s="206" t="s">
        <v>648</v>
      </c>
      <c r="AR25" s="206" t="s">
        <v>648</v>
      </c>
      <c r="AS25" s="206" t="s">
        <v>647</v>
      </c>
      <c r="AT25" s="204" t="s">
        <v>648</v>
      </c>
      <c r="AU25" s="220" t="s">
        <v>648</v>
      </c>
      <c r="AV25" s="312"/>
      <c r="AW25" s="290"/>
      <c r="AX25" s="309"/>
    </row>
    <row r="26" spans="1:50" s="39" customFormat="1" ht="261" customHeight="1" x14ac:dyDescent="0.25">
      <c r="A26" s="336"/>
      <c r="B26" s="347" t="str">
        <f>IF([1]Ficha2!$V$13="","",[1]Ficha2!$V$13)</f>
        <v xml:space="preserve">Riesgo de Gestión </v>
      </c>
      <c r="C26" s="347" t="str">
        <f>IF([1]Ficha2!$AY$24="","",[1]Ficha2!$AY$24)</f>
        <v>Cumplimiento</v>
      </c>
      <c r="D26" s="351" t="s">
        <v>188</v>
      </c>
      <c r="E26" s="351" t="s">
        <v>189</v>
      </c>
      <c r="F26" s="283" t="str">
        <f>CONCATENATE(IF([1]Ficha2!$D$29="","",[1]Ficha2!$D$29),"
",IF([1]Ficha2!$D$30="","",[1]Ficha2!$D$30),"
",IF([1]Ficha2!$D$31="","",[1]Ficha2!$D$31),"
",IF([1]Ficha2!$D$32="","",[1]Ficha2!$D$32),"
",IF([1]Ficha2!$D$33="","",[1]Ficha2!$D$33),"
",IF([1]Ficha2!$D$34="","",[1]Ficha2!$D$34))</f>
        <v xml:space="preserve">--- Todos los Trámites y Procedimientos Administrativos
</v>
      </c>
      <c r="G26" s="283" t="str">
        <f>IF([1]Ficha2!$AD$29="","",[1]Ficha2!$AD$29)</f>
        <v>Procesos de apoyo en el Sistema Integrado de Gestión</v>
      </c>
      <c r="H26" s="283" t="s">
        <v>304</v>
      </c>
      <c r="I26" s="283" t="str">
        <f>CONCATENATE(IF([1]Ficha2!$J$51="","",[1]Ficha2!$J$51),"
",IF([1]Ficha2!$J$52="","",[1]Ficha2!$J$52),"
",IF([1]Ficha2!$J$53="","",[1]Ficha2!$J$53),"
",IF([1]Ficha2!$J$54="","",[1]Ficha2!$J$54),"
",IF([1]Ficha2!$J$55="","",[1]Ficha2!$J$55),"
",IF([1]Ficha2!$J$56="","",[1]Ficha2!$J$56),"
",IF([1]Ficha2!$J$57="","",[1]Ficha2!$J$57),"
",IF([1]Ficha2!$J$58="","",[1]Ficha2!$J$58),"
",IF([1]Ficha2!$J$59="","",[1]Ficha2!$J$59),"
",IF([1]Ficha2!$J$60="","",[1]Ficha2!$J$60))</f>
        <v xml:space="preserve">La imposición de sanciones por autoridades judiciales o entes de control por dar respuesta erronea o inconsistente, por demora o a falta de respuesta del proceso o demas dependencias de la Entidad a las solicitudes realizadas.
</v>
      </c>
      <c r="J26" s="283" t="s">
        <v>305</v>
      </c>
      <c r="K26" s="297" t="str">
        <f>IF([1]Ficha2!$J$72="","",[1]Ficha2!$J$72)</f>
        <v>Probable (4)</v>
      </c>
      <c r="L26" s="297" t="str">
        <f>IF([1]Ficha2!$J$79="","",[1]Ficha2!$J$79)</f>
        <v>Moderado (3)</v>
      </c>
      <c r="M26" s="296" t="str">
        <f>IF([1]Ficha2!$AP$68="","",[1]Ficha2!$AP$68)</f>
        <v>Alta</v>
      </c>
      <c r="N26" s="283"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283" t="s">
        <v>306</v>
      </c>
      <c r="P26" s="287"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287"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287"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296" t="str">
        <f>IF([1]Ficha2!$AW$87="","",[1]Ficha2!$AW$87)</f>
        <v>Débil</v>
      </c>
      <c r="T26" s="287" t="str">
        <f>IF([1]Ficha2!$AZ$87="","",[1]Ficha2!$AZ$87)</f>
        <v>No disminuye</v>
      </c>
      <c r="U26" s="283" t="str">
        <f>CONCATENATE(IF([1]Ficha2!$D$102="","",[1]Ficha2!$D$102),"
",IF([1]Ficha2!$D$103="","",[1]Ficha2!$D$103),"
",IF([1]Ficha2!$D$104="","",[1]Ficha2!$D$104),"
",IF([1]Ficha2!$D$105="","",[1]Ficha2!$D$105),"
",IF([1]Ficha2!$D$106="","",[1]Ficha2!$D$106),"
",IF([1]Ficha2!$D$107="","",[1]Ficha2!$D$107),"
",IF([1]Ficha2!$D$108="","",[1]Ficha2!$D$108),"
",IF([1]Ficha2!$D$109="","",[1]Ficha2!$D$109),"
",IF([1]Ficha2!$D$110="","",[1]Ficha2!$D$110),"
",IF([1]Ficha2!$D$111="","",[1]Ficha2!$D$111))</f>
        <v xml:space="preserve">Supervisar al funcionario y/o contratista de atención al ciudadano por medio de informes de gestión que presentara semanalmente.
</v>
      </c>
      <c r="V26" s="287"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287"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287"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296" t="str">
        <f>IF([1]Ficha2!$AW$102="","",[1]Ficha2!$AW$102)</f>
        <v>Débil</v>
      </c>
      <c r="Z26" s="287" t="str">
        <f>IF([1]Ficha2!$AZ$102="","",[1]Ficha2!$AZ$102)</f>
        <v>No disminuye</v>
      </c>
      <c r="AA26" s="297" t="str">
        <f>IF([1]Ficha2!$J$127="","",[1]Ficha2!$J$127)</f>
        <v>Probable (4)</v>
      </c>
      <c r="AB26" s="297" t="str">
        <f>IF([1]Ficha2!$J$134="","",[1]Ficha2!$J$134)</f>
        <v>Moderado (3)</v>
      </c>
      <c r="AC26" s="299" t="str">
        <f>IF([1]Ficha2!$AP$126="","",[1]Ficha2!$AP$126)</f>
        <v>Alta</v>
      </c>
      <c r="AD26" s="283" t="str">
        <f>IF([1]Ficha2!$AP$130="","",[1]Ficha2!$AP$130)</f>
        <v>Despues de realizar el anaisis de los controles existentes, se pudo evidenciar que el riesgo se mantiene en la misma zona de ubicación alta.</v>
      </c>
      <c r="AE26" s="299" t="s">
        <v>43</v>
      </c>
      <c r="AF26" s="163" t="s">
        <v>649</v>
      </c>
      <c r="AG26" s="163" t="s">
        <v>650</v>
      </c>
      <c r="AH26" s="163" t="s">
        <v>779</v>
      </c>
      <c r="AI26" s="43" t="s">
        <v>654</v>
      </c>
      <c r="AJ26" s="43" t="s">
        <v>499</v>
      </c>
      <c r="AK26" s="178" t="s">
        <v>921</v>
      </c>
      <c r="AL26" s="177">
        <v>0</v>
      </c>
      <c r="AM26" s="235" t="s">
        <v>922</v>
      </c>
      <c r="AN26" s="163" t="s">
        <v>647</v>
      </c>
      <c r="AO26" s="206" t="s">
        <v>647</v>
      </c>
      <c r="AP26" s="206" t="s">
        <v>647</v>
      </c>
      <c r="AQ26" s="206" t="s">
        <v>648</v>
      </c>
      <c r="AR26" s="206" t="s">
        <v>648</v>
      </c>
      <c r="AS26" s="206" t="s">
        <v>647</v>
      </c>
      <c r="AT26" s="206" t="s">
        <v>648</v>
      </c>
      <c r="AU26" s="220" t="s">
        <v>648</v>
      </c>
      <c r="AV26" s="310" t="str">
        <f>CONCATENATE(IF([1]Ficha2!$D$205="","",[1]Ficha2!$D$205),"
",IF([1]Ficha2!$D$206="","",[1]Ficha2!$D$206),"
",IF([1]Ficha2!$D$207="","",[1]Ficha2!$D$207),"
",IF([1]Ficha2!$D$208="","",[1]Ficha2!$D$208),"
",IF([1]Ficha2!$D$209="","",[1]Ficha2!$D$209),"
",IF([1]Ficha2!$D$210="","",[1]Ficha2!$D$210),"
",IF([1]Ficha2!$D$211="","",[1]Ficha2!$D$211),"
",IF([1]Ficha2!$D$212="","",[1]Ficha2!$D$212),"
",IF([1]Ficha2!$D$213="","",[1]Ficha2!$D$213),"
",IF([1]Ficha2!$D$214="","",[1]Ficha2!$D$214),"")</f>
        <v xml:space="preserve">Solicitar un cambio de cargo al Funcionario y/o contratista del punto de atencion al ciudadano dentro del  proceso de GIT Gestión de Prestaciones Económicas.
</v>
      </c>
      <c r="AW26" s="283" t="s">
        <v>398</v>
      </c>
      <c r="AX26" s="307"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 xml:space="preserve">Nuevo contratista y/o funcionario en el punto de atención al ciudadano.
</v>
      </c>
    </row>
    <row r="27" spans="1:50" s="39" customFormat="1" ht="243" customHeight="1" x14ac:dyDescent="0.25">
      <c r="A27" s="337"/>
      <c r="B27" s="348"/>
      <c r="C27" s="348"/>
      <c r="D27" s="352"/>
      <c r="E27" s="352"/>
      <c r="F27" s="289"/>
      <c r="G27" s="289"/>
      <c r="H27" s="289"/>
      <c r="I27" s="289"/>
      <c r="J27" s="289"/>
      <c r="K27" s="334"/>
      <c r="L27" s="334"/>
      <c r="M27" s="281"/>
      <c r="N27" s="289"/>
      <c r="O27" s="289"/>
      <c r="P27" s="279"/>
      <c r="Q27" s="279"/>
      <c r="R27" s="279"/>
      <c r="S27" s="281"/>
      <c r="T27" s="279"/>
      <c r="U27" s="289"/>
      <c r="V27" s="279"/>
      <c r="W27" s="279"/>
      <c r="X27" s="279"/>
      <c r="Y27" s="281"/>
      <c r="Z27" s="279"/>
      <c r="AA27" s="334"/>
      <c r="AB27" s="334"/>
      <c r="AC27" s="285"/>
      <c r="AD27" s="289"/>
      <c r="AE27" s="285"/>
      <c r="AF27" s="163" t="s">
        <v>651</v>
      </c>
      <c r="AG27" s="163" t="s">
        <v>653</v>
      </c>
      <c r="AH27" s="163" t="s">
        <v>780</v>
      </c>
      <c r="AI27" s="43" t="s">
        <v>641</v>
      </c>
      <c r="AJ27" s="43" t="s">
        <v>652</v>
      </c>
      <c r="AK27" s="176" t="s">
        <v>919</v>
      </c>
      <c r="AL27" s="177">
        <v>0.34</v>
      </c>
      <c r="AM27" s="241" t="s">
        <v>923</v>
      </c>
      <c r="AN27" s="163" t="s">
        <v>647</v>
      </c>
      <c r="AO27" s="206" t="s">
        <v>647</v>
      </c>
      <c r="AP27" s="206" t="s">
        <v>647</v>
      </c>
      <c r="AQ27" s="206" t="s">
        <v>648</v>
      </c>
      <c r="AR27" s="206" t="s">
        <v>648</v>
      </c>
      <c r="AS27" s="206" t="s">
        <v>647</v>
      </c>
      <c r="AT27" s="204" t="s">
        <v>648</v>
      </c>
      <c r="AU27" s="220" t="s">
        <v>648</v>
      </c>
      <c r="AV27" s="311"/>
      <c r="AW27" s="289"/>
      <c r="AX27" s="308"/>
    </row>
    <row r="28" spans="1:50" s="39" customFormat="1" ht="168" customHeight="1" x14ac:dyDescent="0.25">
      <c r="A28" s="337"/>
      <c r="B28" s="349"/>
      <c r="C28" s="349"/>
      <c r="D28" s="353"/>
      <c r="E28" s="353"/>
      <c r="F28" s="290"/>
      <c r="G28" s="290"/>
      <c r="H28" s="290"/>
      <c r="I28" s="290"/>
      <c r="J28" s="290"/>
      <c r="K28" s="271"/>
      <c r="L28" s="271"/>
      <c r="M28" s="327"/>
      <c r="N28" s="290"/>
      <c r="O28" s="290"/>
      <c r="P28" s="288"/>
      <c r="Q28" s="288"/>
      <c r="R28" s="288"/>
      <c r="S28" s="327"/>
      <c r="T28" s="288"/>
      <c r="U28" s="290"/>
      <c r="V28" s="288"/>
      <c r="W28" s="288"/>
      <c r="X28" s="288"/>
      <c r="Y28" s="327"/>
      <c r="Z28" s="288"/>
      <c r="AA28" s="271"/>
      <c r="AB28" s="271"/>
      <c r="AC28" s="363"/>
      <c r="AD28" s="290"/>
      <c r="AE28" s="363"/>
      <c r="AF28" s="163" t="s">
        <v>655</v>
      </c>
      <c r="AG28" s="163" t="s">
        <v>656</v>
      </c>
      <c r="AH28" s="163" t="s">
        <v>781</v>
      </c>
      <c r="AI28" s="43" t="s">
        <v>657</v>
      </c>
      <c r="AJ28" s="43" t="s">
        <v>658</v>
      </c>
      <c r="AK28" s="513" t="s">
        <v>924</v>
      </c>
      <c r="AL28" s="179">
        <v>0</v>
      </c>
      <c r="AM28" s="235" t="s">
        <v>922</v>
      </c>
      <c r="AN28" s="163" t="s">
        <v>647</v>
      </c>
      <c r="AO28" s="206" t="s">
        <v>647</v>
      </c>
      <c r="AP28" s="206" t="s">
        <v>647</v>
      </c>
      <c r="AQ28" s="206" t="s">
        <v>648</v>
      </c>
      <c r="AR28" s="206" t="s">
        <v>648</v>
      </c>
      <c r="AS28" s="206" t="s">
        <v>647</v>
      </c>
      <c r="AT28" s="206" t="s">
        <v>648</v>
      </c>
      <c r="AU28" s="220" t="s">
        <v>648</v>
      </c>
      <c r="AV28" s="312"/>
      <c r="AW28" s="290"/>
      <c r="AX28" s="309"/>
    </row>
    <row r="29" spans="1:50" s="39" customFormat="1" ht="234" customHeight="1" x14ac:dyDescent="0.25">
      <c r="A29" s="337"/>
      <c r="B29" s="347" t="str">
        <f>IF([1]Ficha3!$V$13="","",[1]Ficha3!$V$13)</f>
        <v xml:space="preserve">Riesgo de Gestión </v>
      </c>
      <c r="C29" s="347" t="str">
        <f>IF([1]Ficha3!$AY$24="","",[1]Ficha3!$AY$24)</f>
        <v>Tecnología</v>
      </c>
      <c r="D29" s="351" t="s">
        <v>82</v>
      </c>
      <c r="E29" s="351" t="s">
        <v>190</v>
      </c>
      <c r="F29" s="283" t="str">
        <f>CONCATENATE(IF([1]Ficha3!$D$29="","",[1]Ficha3!$D$29),"
",IF([1]Ficha3!$D$30="","",[1]Ficha3!$D$30),"
",IF([1]Ficha3!$D$31="","",[1]Ficha3!$D$31),"
",IF([1]Ficha3!$D$32="","",[1]Ficha3!$D$32),"
",IF([1]Ficha3!$D$33="","",[1]Ficha3!$D$33),"
",IF([1]Ficha3!$D$34="","",[1]Ficha3!$D$34))</f>
        <v xml:space="preserve">--- Todos los Trámites y Procedimientos Administrativos
</v>
      </c>
      <c r="G29" s="283" t="str">
        <f>IF([1]Ficha3!$AD$29="","",[1]Ficha3!$AD$29)</f>
        <v>Procesos de apoyo en el Sistema Integrado de Gestión</v>
      </c>
      <c r="H29" s="283" t="s">
        <v>340</v>
      </c>
      <c r="I29" s="283" t="str">
        <f>CONCATENATE(IF([1]Ficha3!$J$51="","",[1]Ficha3!$J$51),"
",IF([1]Ficha3!$J$52="","",[1]Ficha3!$J$52),"
",IF([1]Ficha3!$J$53="","",[1]Ficha3!$J$53),"
",IF([1]Ficha3!$J$54="","",[1]Ficha3!$J$54),"
",IF([1]Ficha3!$J$55="","",[1]Ficha3!$J$55),"
",IF([1]Ficha3!$J$56="","",[1]Ficha3!$J$56),"
",IF([1]Ficha3!$J$57="","",[1]Ficha3!$J$57),"
",IF([1]Ficha3!$J$58="","",[1]Ficha3!$J$58),"
",IF([1]Ficha3!$J$59="","",[1]Ficha3!$J$59),"
",IF([1]Ficha3!$J$60="","",[1]Ficha3!$J$60))</f>
        <v xml:space="preserve">Emergencia Sanitaria COVID 19
La imposición de sanciones por autoridades judiciales o entes de control por dar respuesta erronea o inconsistente, por demora o a falta de respuesta del proceso o demas dependencias de la Entidad a las solicitudes realizadas.
</v>
      </c>
      <c r="J29" s="283" t="s">
        <v>341</v>
      </c>
      <c r="K29" s="297" t="str">
        <f>IF([1]Ficha3!$J$72="","",[1]Ficha3!$J$72)</f>
        <v>Posible (3)</v>
      </c>
      <c r="L29" s="297" t="str">
        <f>IF([1]Ficha3!$J$79="","",[1]Ficha3!$J$79)</f>
        <v>Moderado (3)</v>
      </c>
      <c r="M29" s="296" t="str">
        <f>IF([1]Ficha3!$AP$68="","",[1]Ficha3!$AP$68)</f>
        <v>Alta</v>
      </c>
      <c r="N29" s="283"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283" t="s">
        <v>668</v>
      </c>
      <c r="P29" s="287"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287"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287"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296" t="str">
        <f>IF([1]Ficha3!$AW$87="","",[1]Ficha3!$AW$87)</f>
        <v>Moderado</v>
      </c>
      <c r="T29" s="287" t="str">
        <f>IF([1]Ficha3!$AZ$87="","",[1]Ficha3!$AZ$87)</f>
        <v>No disminuye</v>
      </c>
      <c r="U29" s="283" t="str">
        <f>CONCATENATE(IF([1]Ficha3!$D$102="","",[1]Ficha3!$D$102),"
",IF([1]Ficha3!$D$103="","",[1]Ficha3!$D$103),"
",IF([1]Ficha3!$D$104="","",[1]Ficha3!$D$104),"
",IF([1]Ficha3!$D$105="","",[1]Ficha3!$D$105),"
",IF([1]Ficha3!$D$106="","",[1]Ficha3!$D$106),"
",IF([1]Ficha3!$D$107="","",[1]Ficha3!$D$107),"
",IF([1]Ficha3!$D$108="","",[1]Ficha3!$D$108),"
",IF([1]Ficha3!$D$109="","",[1]Ficha3!$D$109),"
",IF([1]Ficha3!$D$110="","",[1]Ficha3!$D$110),"
",IF([1]Ficha3!$D$111="","",[1]Ficha3!$D$111))</f>
        <v xml:space="preserve">Realizar planes de contigencia con los funcionarios y/o contratistas del proceso para dar respuesta inmediata a los trámites vencidos.
</v>
      </c>
      <c r="V29" s="287"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287"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287"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296" t="str">
        <f>IF([1]Ficha3!$AW$102="","",[1]Ficha3!$AW$102)</f>
        <v>Débil</v>
      </c>
      <c r="Z29" s="287" t="str">
        <f>IF([1]Ficha3!$AZ$102="","",[1]Ficha3!$AZ$102)</f>
        <v>No disminuye</v>
      </c>
      <c r="AA29" s="297" t="str">
        <f>IF([1]Ficha3!$J$127="","",[1]Ficha3!$J$127)</f>
        <v>Posible (3)</v>
      </c>
      <c r="AB29" s="297" t="str">
        <f>IF([1]Ficha3!$J$134="","",[1]Ficha3!$J$134)</f>
        <v>Moderado (3)</v>
      </c>
      <c r="AC29" s="299" t="str">
        <f>IF([1]Ficha3!$AP$126="","",[1]Ficha3!$AP$126)</f>
        <v>Alta</v>
      </c>
      <c r="AD29" s="283" t="str">
        <f>IF([1]Ficha3!$AP$130="","",[1]Ficha3!$AP$130)</f>
        <v>Despues de realizar el anaisis de los controles existentes, se pudo evidenciar que el riesgo se mantiene en la misma zona de ubicación alta.</v>
      </c>
      <c r="AE29" s="299" t="s">
        <v>43</v>
      </c>
      <c r="AF29" s="158" t="s">
        <v>659</v>
      </c>
      <c r="AG29" s="158" t="s">
        <v>660</v>
      </c>
      <c r="AH29" s="158" t="s">
        <v>782</v>
      </c>
      <c r="AI29" s="110" t="s">
        <v>661</v>
      </c>
      <c r="AJ29" s="110" t="s">
        <v>642</v>
      </c>
      <c r="AK29" s="178" t="s">
        <v>925</v>
      </c>
      <c r="AL29" s="223">
        <v>0.34</v>
      </c>
      <c r="AM29" s="241" t="s">
        <v>923</v>
      </c>
      <c r="AN29" s="163" t="s">
        <v>647</v>
      </c>
      <c r="AO29" s="163" t="s">
        <v>647</v>
      </c>
      <c r="AP29" s="163" t="s">
        <v>647</v>
      </c>
      <c r="AQ29" s="163" t="s">
        <v>648</v>
      </c>
      <c r="AR29" s="163" t="s">
        <v>648</v>
      </c>
      <c r="AS29" s="206" t="s">
        <v>647</v>
      </c>
      <c r="AT29" s="204" t="s">
        <v>648</v>
      </c>
      <c r="AU29" s="220" t="s">
        <v>648</v>
      </c>
      <c r="AV29" s="310" t="str">
        <f>CONCATENATE(IF([1]Ficha3!$D$205="","",[1]Ficha3!$D$205),"
",IF([1]Ficha3!$D$206="","",[1]Ficha3!$D$206),"
",IF([1]Ficha3!$D$207="","",[1]Ficha3!$D$207),"
",IF([1]Ficha3!$D$208="","",[1]Ficha3!$D$208),"
",IF([1]Ficha3!$D$209="","",[1]Ficha3!$D$209),"
",IF([1]Ficha3!$D$210="","",[1]Ficha3!$D$210),"
",IF([1]Ficha3!$D$211="","",[1]Ficha3!$D$211),"
",IF([1]Ficha3!$D$212="","",[1]Ficha3!$D$212),"
",IF([1]Ficha3!$D$213="","",[1]Ficha3!$D$213),"
",IF([1]Ficha3!$D$214="","",[1]Ficha3!$D$214),"")</f>
        <v xml:space="preserve">Solicitar la actualización de las herramientas tecnológicas con las que cuenta la Entidad.
</v>
      </c>
      <c r="AW29" s="283" t="s">
        <v>398</v>
      </c>
      <c r="AX29" s="307"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 xml:space="preserve">Herramientas tecnológicas actualizadas
</v>
      </c>
    </row>
    <row r="30" spans="1:50" s="39" customFormat="1" ht="266.25" customHeight="1" x14ac:dyDescent="0.25">
      <c r="A30" s="337"/>
      <c r="B30" s="348"/>
      <c r="C30" s="348"/>
      <c r="D30" s="352"/>
      <c r="E30" s="352"/>
      <c r="F30" s="289"/>
      <c r="G30" s="289"/>
      <c r="H30" s="289"/>
      <c r="I30" s="289"/>
      <c r="J30" s="289"/>
      <c r="K30" s="334"/>
      <c r="L30" s="334"/>
      <c r="M30" s="281"/>
      <c r="N30" s="289"/>
      <c r="O30" s="289"/>
      <c r="P30" s="279"/>
      <c r="Q30" s="279"/>
      <c r="R30" s="279"/>
      <c r="S30" s="281"/>
      <c r="T30" s="279"/>
      <c r="U30" s="289"/>
      <c r="V30" s="279"/>
      <c r="W30" s="279"/>
      <c r="X30" s="279"/>
      <c r="Y30" s="281"/>
      <c r="Z30" s="279"/>
      <c r="AA30" s="334"/>
      <c r="AB30" s="334"/>
      <c r="AC30" s="285"/>
      <c r="AD30" s="289"/>
      <c r="AE30" s="285"/>
      <c r="AF30" s="163" t="s">
        <v>662</v>
      </c>
      <c r="AG30" s="163" t="s">
        <v>640</v>
      </c>
      <c r="AH30" s="163" t="s">
        <v>783</v>
      </c>
      <c r="AI30" s="43" t="s">
        <v>663</v>
      </c>
      <c r="AJ30" s="43" t="s">
        <v>442</v>
      </c>
      <c r="AK30" s="176" t="s">
        <v>919</v>
      </c>
      <c r="AL30" s="177">
        <v>0.34</v>
      </c>
      <c r="AM30" s="241" t="s">
        <v>923</v>
      </c>
      <c r="AN30" s="163" t="s">
        <v>647</v>
      </c>
      <c r="AO30" s="163" t="s">
        <v>647</v>
      </c>
      <c r="AP30" s="163" t="s">
        <v>647</v>
      </c>
      <c r="AQ30" s="163" t="s">
        <v>648</v>
      </c>
      <c r="AR30" s="163" t="s">
        <v>648</v>
      </c>
      <c r="AS30" s="206" t="s">
        <v>647</v>
      </c>
      <c r="AT30" s="204" t="s">
        <v>648</v>
      </c>
      <c r="AU30" s="220" t="s">
        <v>648</v>
      </c>
      <c r="AV30" s="311"/>
      <c r="AW30" s="289"/>
      <c r="AX30" s="308"/>
    </row>
    <row r="31" spans="1:50" s="39" customFormat="1" ht="316.5" customHeight="1" thickBot="1" x14ac:dyDescent="0.3">
      <c r="A31" s="338"/>
      <c r="B31" s="355"/>
      <c r="C31" s="355"/>
      <c r="D31" s="357"/>
      <c r="E31" s="357"/>
      <c r="F31" s="284"/>
      <c r="G31" s="284"/>
      <c r="H31" s="284"/>
      <c r="I31" s="284"/>
      <c r="J31" s="284"/>
      <c r="K31" s="298"/>
      <c r="L31" s="298"/>
      <c r="M31" s="282"/>
      <c r="N31" s="284"/>
      <c r="O31" s="284"/>
      <c r="P31" s="280"/>
      <c r="Q31" s="280"/>
      <c r="R31" s="280"/>
      <c r="S31" s="282"/>
      <c r="T31" s="280"/>
      <c r="U31" s="284"/>
      <c r="V31" s="280"/>
      <c r="W31" s="280"/>
      <c r="X31" s="280"/>
      <c r="Y31" s="282"/>
      <c r="Z31" s="280"/>
      <c r="AA31" s="298"/>
      <c r="AB31" s="298"/>
      <c r="AC31" s="286"/>
      <c r="AD31" s="284"/>
      <c r="AE31" s="286"/>
      <c r="AF31" s="159" t="s">
        <v>665</v>
      </c>
      <c r="AG31" s="159" t="s">
        <v>664</v>
      </c>
      <c r="AH31" s="159" t="s">
        <v>784</v>
      </c>
      <c r="AI31" s="111" t="s">
        <v>666</v>
      </c>
      <c r="AJ31" s="111" t="s">
        <v>785</v>
      </c>
      <c r="AK31" s="194" t="s">
        <v>926</v>
      </c>
      <c r="AL31" s="174">
        <v>1</v>
      </c>
      <c r="AM31" s="236" t="s">
        <v>918</v>
      </c>
      <c r="AN31" s="8" t="s">
        <v>647</v>
      </c>
      <c r="AO31" s="8" t="s">
        <v>647</v>
      </c>
      <c r="AP31" s="8" t="s">
        <v>647</v>
      </c>
      <c r="AQ31" s="8" t="s">
        <v>648</v>
      </c>
      <c r="AR31" s="8" t="s">
        <v>648</v>
      </c>
      <c r="AS31" s="8" t="s">
        <v>571</v>
      </c>
      <c r="AT31" s="8" t="s">
        <v>571</v>
      </c>
      <c r="AU31" s="221" t="s">
        <v>571</v>
      </c>
      <c r="AV31" s="362"/>
      <c r="AW31" s="284"/>
      <c r="AX31" s="361"/>
    </row>
    <row r="32" spans="1:50" s="81" customFormat="1" ht="12.95" customHeight="1" thickBot="1" x14ac:dyDescent="0.3">
      <c r="AK32" s="192"/>
      <c r="AL32" s="152"/>
      <c r="AM32" s="232"/>
      <c r="AS32" s="192"/>
      <c r="AT32" s="152"/>
      <c r="AU32" s="232"/>
      <c r="AV32" s="117"/>
      <c r="AX32" s="118"/>
    </row>
    <row r="33" spans="1:50" s="39" customFormat="1" ht="271.5" customHeight="1" x14ac:dyDescent="0.25">
      <c r="A33" s="335" t="s">
        <v>108</v>
      </c>
      <c r="B33" s="354" t="s">
        <v>49</v>
      </c>
      <c r="C33" s="354" t="s">
        <v>90</v>
      </c>
      <c r="D33" s="356" t="s">
        <v>91</v>
      </c>
      <c r="E33" s="356" t="s">
        <v>342</v>
      </c>
      <c r="F33" s="333" t="s">
        <v>92</v>
      </c>
      <c r="G33" s="333" t="s">
        <v>84</v>
      </c>
      <c r="H33" s="333" t="s">
        <v>343</v>
      </c>
      <c r="I33" s="333" t="s">
        <v>93</v>
      </c>
      <c r="J33" s="333" t="s">
        <v>344</v>
      </c>
      <c r="K33" s="270" t="s">
        <v>55</v>
      </c>
      <c r="L33" s="270" t="s">
        <v>85</v>
      </c>
      <c r="M33" s="329" t="s">
        <v>68</v>
      </c>
      <c r="N33" s="333" t="s">
        <v>310</v>
      </c>
      <c r="O33" s="333" t="s">
        <v>345</v>
      </c>
      <c r="P33" s="328" t="s">
        <v>94</v>
      </c>
      <c r="Q33" s="328" t="s">
        <v>95</v>
      </c>
      <c r="R33" s="328" t="s">
        <v>96</v>
      </c>
      <c r="S33" s="329" t="s">
        <v>97</v>
      </c>
      <c r="T33" s="328" t="s">
        <v>98</v>
      </c>
      <c r="U33" s="333" t="s">
        <v>346</v>
      </c>
      <c r="V33" s="328" t="s">
        <v>99</v>
      </c>
      <c r="W33" s="328" t="s">
        <v>99</v>
      </c>
      <c r="X33" s="328" t="s">
        <v>99</v>
      </c>
      <c r="Y33" s="329" t="s">
        <v>97</v>
      </c>
      <c r="Z33" s="328" t="s">
        <v>98</v>
      </c>
      <c r="AA33" s="270" t="s">
        <v>55</v>
      </c>
      <c r="AB33" s="270" t="s">
        <v>85</v>
      </c>
      <c r="AC33" s="291" t="str">
        <f>IF([4]Ficha3!$AP$126="","",[4]Ficha3!$AP$126)</f>
        <v>Moderada</v>
      </c>
      <c r="AD33" s="333" t="s">
        <v>100</v>
      </c>
      <c r="AE33" s="291" t="s">
        <v>43</v>
      </c>
      <c r="AF33" s="255" t="s">
        <v>669</v>
      </c>
      <c r="AG33" s="255" t="s">
        <v>670</v>
      </c>
      <c r="AH33" s="255" t="s">
        <v>786</v>
      </c>
      <c r="AI33" s="38" t="s">
        <v>671</v>
      </c>
      <c r="AJ33" s="38" t="s">
        <v>551</v>
      </c>
      <c r="AK33" s="28" t="s">
        <v>927</v>
      </c>
      <c r="AL33" s="154">
        <v>1</v>
      </c>
      <c r="AM33" s="233" t="s">
        <v>909</v>
      </c>
      <c r="AN33" s="263" t="s">
        <v>647</v>
      </c>
      <c r="AO33" s="263" t="s">
        <v>647</v>
      </c>
      <c r="AP33" s="263" t="s">
        <v>647</v>
      </c>
      <c r="AQ33" s="263" t="s">
        <v>648</v>
      </c>
      <c r="AR33" s="263" t="s">
        <v>648</v>
      </c>
      <c r="AS33" s="255" t="s">
        <v>647</v>
      </c>
      <c r="AT33" s="255" t="s">
        <v>648</v>
      </c>
      <c r="AU33" s="528" t="s">
        <v>648</v>
      </c>
      <c r="AV33" s="72" t="s">
        <v>101</v>
      </c>
      <c r="AW33" s="207" t="s">
        <v>101</v>
      </c>
      <c r="AX33" s="217" t="s">
        <v>101</v>
      </c>
    </row>
    <row r="34" spans="1:50" s="39" customFormat="1" ht="120" customHeight="1" x14ac:dyDescent="0.25">
      <c r="A34" s="439"/>
      <c r="B34" s="348"/>
      <c r="C34" s="348"/>
      <c r="D34" s="352"/>
      <c r="E34" s="352"/>
      <c r="F34" s="289"/>
      <c r="G34" s="289"/>
      <c r="H34" s="289"/>
      <c r="I34" s="289"/>
      <c r="J34" s="289"/>
      <c r="K34" s="334"/>
      <c r="L34" s="334"/>
      <c r="M34" s="281"/>
      <c r="N34" s="289"/>
      <c r="O34" s="289"/>
      <c r="P34" s="279"/>
      <c r="Q34" s="279"/>
      <c r="R34" s="279"/>
      <c r="S34" s="281"/>
      <c r="T34" s="279"/>
      <c r="U34" s="289"/>
      <c r="V34" s="279"/>
      <c r="W34" s="279"/>
      <c r="X34" s="279"/>
      <c r="Y34" s="281"/>
      <c r="Z34" s="279"/>
      <c r="AA34" s="334"/>
      <c r="AB34" s="334"/>
      <c r="AC34" s="359"/>
      <c r="AD34" s="289"/>
      <c r="AE34" s="359"/>
      <c r="AF34" s="264" t="s">
        <v>672</v>
      </c>
      <c r="AG34" s="264" t="s">
        <v>673</v>
      </c>
      <c r="AH34" s="264" t="s">
        <v>787</v>
      </c>
      <c r="AI34" s="41" t="s">
        <v>674</v>
      </c>
      <c r="AJ34" s="41" t="s">
        <v>611</v>
      </c>
      <c r="AK34" s="88" t="s">
        <v>928</v>
      </c>
      <c r="AL34" s="208">
        <v>1</v>
      </c>
      <c r="AM34" s="235" t="s">
        <v>909</v>
      </c>
      <c r="AN34" s="264" t="s">
        <v>647</v>
      </c>
      <c r="AO34" s="264" t="s">
        <v>647</v>
      </c>
      <c r="AP34" s="264" t="s">
        <v>647</v>
      </c>
      <c r="AQ34" s="264" t="s">
        <v>648</v>
      </c>
      <c r="AR34" s="264" t="s">
        <v>648</v>
      </c>
      <c r="AS34" s="264" t="s">
        <v>647</v>
      </c>
      <c r="AT34" s="264" t="s">
        <v>648</v>
      </c>
      <c r="AU34" s="259" t="s">
        <v>648</v>
      </c>
      <c r="AV34" s="213"/>
      <c r="AW34" s="205"/>
      <c r="AX34" s="202"/>
    </row>
    <row r="35" spans="1:50" s="39" customFormat="1" ht="120" customHeight="1" x14ac:dyDescent="0.25">
      <c r="A35" s="439"/>
      <c r="B35" s="349"/>
      <c r="C35" s="349"/>
      <c r="D35" s="353"/>
      <c r="E35" s="353"/>
      <c r="F35" s="290"/>
      <c r="G35" s="290"/>
      <c r="H35" s="290"/>
      <c r="I35" s="290"/>
      <c r="J35" s="290"/>
      <c r="K35" s="271"/>
      <c r="L35" s="271"/>
      <c r="M35" s="327"/>
      <c r="N35" s="290"/>
      <c r="O35" s="290"/>
      <c r="P35" s="288"/>
      <c r="Q35" s="288"/>
      <c r="R35" s="288"/>
      <c r="S35" s="327"/>
      <c r="T35" s="288"/>
      <c r="U35" s="290"/>
      <c r="V35" s="288"/>
      <c r="W35" s="288"/>
      <c r="X35" s="288"/>
      <c r="Y35" s="327"/>
      <c r="Z35" s="288"/>
      <c r="AA35" s="271"/>
      <c r="AB35" s="271"/>
      <c r="AC35" s="292"/>
      <c r="AD35" s="290"/>
      <c r="AE35" s="292"/>
      <c r="AF35" s="256" t="s">
        <v>675</v>
      </c>
      <c r="AG35" s="256" t="s">
        <v>676</v>
      </c>
      <c r="AH35" s="256" t="s">
        <v>788</v>
      </c>
      <c r="AI35" s="88" t="s">
        <v>677</v>
      </c>
      <c r="AJ35" s="88" t="s">
        <v>149</v>
      </c>
      <c r="AK35" s="514" t="s">
        <v>929</v>
      </c>
      <c r="AL35" s="208">
        <v>1</v>
      </c>
      <c r="AM35" s="235" t="s">
        <v>909</v>
      </c>
      <c r="AN35" s="264" t="s">
        <v>647</v>
      </c>
      <c r="AO35" s="264" t="s">
        <v>647</v>
      </c>
      <c r="AP35" s="264" t="s">
        <v>647</v>
      </c>
      <c r="AQ35" s="264" t="s">
        <v>648</v>
      </c>
      <c r="AR35" s="264" t="s">
        <v>648</v>
      </c>
      <c r="AS35" s="264" t="s">
        <v>647</v>
      </c>
      <c r="AT35" s="264" t="s">
        <v>648</v>
      </c>
      <c r="AU35" s="259" t="s">
        <v>648</v>
      </c>
      <c r="AV35" s="213"/>
      <c r="AW35" s="205"/>
      <c r="AX35" s="202"/>
    </row>
    <row r="36" spans="1:50" s="39" customFormat="1" ht="175.5" customHeight="1" x14ac:dyDescent="0.25">
      <c r="A36" s="336"/>
      <c r="B36" s="347" t="s">
        <v>49</v>
      </c>
      <c r="C36" s="347" t="s">
        <v>102</v>
      </c>
      <c r="D36" s="351" t="s">
        <v>103</v>
      </c>
      <c r="E36" s="351" t="s">
        <v>347</v>
      </c>
      <c r="F36" s="283" t="s">
        <v>92</v>
      </c>
      <c r="G36" s="283" t="s">
        <v>84</v>
      </c>
      <c r="H36" s="283" t="s">
        <v>348</v>
      </c>
      <c r="I36" s="283" t="s">
        <v>104</v>
      </c>
      <c r="J36" s="283" t="s">
        <v>349</v>
      </c>
      <c r="K36" s="297" t="s">
        <v>55</v>
      </c>
      <c r="L36" s="297" t="s">
        <v>85</v>
      </c>
      <c r="M36" s="296" t="s">
        <v>68</v>
      </c>
      <c r="N36" s="283" t="s">
        <v>350</v>
      </c>
      <c r="O36" s="283" t="s">
        <v>351</v>
      </c>
      <c r="P36" s="287" t="s">
        <v>105</v>
      </c>
      <c r="Q36" s="287" t="s">
        <v>87</v>
      </c>
      <c r="R36" s="287" t="s">
        <v>105</v>
      </c>
      <c r="S36" s="296" t="s">
        <v>65</v>
      </c>
      <c r="T36" s="287" t="s">
        <v>98</v>
      </c>
      <c r="U36" s="283" t="s">
        <v>352</v>
      </c>
      <c r="V36" s="287" t="s">
        <v>106</v>
      </c>
      <c r="W36" s="287" t="s">
        <v>99</v>
      </c>
      <c r="X36" s="287" t="s">
        <v>99</v>
      </c>
      <c r="Y36" s="296" t="s">
        <v>65</v>
      </c>
      <c r="Z36" s="287" t="s">
        <v>98</v>
      </c>
      <c r="AA36" s="297" t="s">
        <v>55</v>
      </c>
      <c r="AB36" s="297" t="s">
        <v>85</v>
      </c>
      <c r="AC36" s="358" t="str">
        <f>IF([4]Ficha3!$AP$126="","",[4]Ficha3!$AP$126)</f>
        <v>Moderada</v>
      </c>
      <c r="AD36" s="283" t="s">
        <v>313</v>
      </c>
      <c r="AE36" s="358" t="s">
        <v>43</v>
      </c>
      <c r="AF36" s="264" t="s">
        <v>685</v>
      </c>
      <c r="AG36" s="264" t="s">
        <v>684</v>
      </c>
      <c r="AH36" s="264" t="s">
        <v>789</v>
      </c>
      <c r="AI36" s="41" t="s">
        <v>683</v>
      </c>
      <c r="AJ36" s="41" t="s">
        <v>470</v>
      </c>
      <c r="AK36" s="515" t="s">
        <v>930</v>
      </c>
      <c r="AL36" s="208">
        <v>1</v>
      </c>
      <c r="AM36" s="235" t="s">
        <v>909</v>
      </c>
      <c r="AN36" s="264" t="s">
        <v>793</v>
      </c>
      <c r="AO36" s="264" t="s">
        <v>678</v>
      </c>
      <c r="AP36" s="264" t="s">
        <v>795</v>
      </c>
      <c r="AQ36" s="44" t="s">
        <v>679</v>
      </c>
      <c r="AR36" s="75" t="s">
        <v>510</v>
      </c>
      <c r="AS36" s="44" t="s">
        <v>937</v>
      </c>
      <c r="AT36" s="153">
        <v>1</v>
      </c>
      <c r="AU36" s="529" t="s">
        <v>909</v>
      </c>
      <c r="AV36" s="215" t="s">
        <v>101</v>
      </c>
      <c r="AW36" s="206" t="s">
        <v>101</v>
      </c>
      <c r="AX36" s="216" t="s">
        <v>101</v>
      </c>
    </row>
    <row r="37" spans="1:50" s="39" customFormat="1" ht="179.25" customHeight="1" x14ac:dyDescent="0.25">
      <c r="A37" s="337"/>
      <c r="B37" s="348"/>
      <c r="C37" s="348"/>
      <c r="D37" s="352"/>
      <c r="E37" s="352"/>
      <c r="F37" s="289"/>
      <c r="G37" s="289"/>
      <c r="H37" s="289"/>
      <c r="I37" s="289"/>
      <c r="J37" s="289"/>
      <c r="K37" s="334"/>
      <c r="L37" s="334"/>
      <c r="M37" s="281"/>
      <c r="N37" s="289"/>
      <c r="O37" s="289"/>
      <c r="P37" s="279"/>
      <c r="Q37" s="279"/>
      <c r="R37" s="279"/>
      <c r="S37" s="281"/>
      <c r="T37" s="279"/>
      <c r="U37" s="289"/>
      <c r="V37" s="279"/>
      <c r="W37" s="279"/>
      <c r="X37" s="279"/>
      <c r="Y37" s="281"/>
      <c r="Z37" s="279"/>
      <c r="AA37" s="334"/>
      <c r="AB37" s="334"/>
      <c r="AC37" s="359"/>
      <c r="AD37" s="289"/>
      <c r="AE37" s="359"/>
      <c r="AF37" s="264" t="s">
        <v>687</v>
      </c>
      <c r="AG37" s="264" t="s">
        <v>686</v>
      </c>
      <c r="AH37" s="264" t="s">
        <v>790</v>
      </c>
      <c r="AI37" s="41" t="s">
        <v>688</v>
      </c>
      <c r="AJ37" s="41" t="s">
        <v>474</v>
      </c>
      <c r="AK37" s="516" t="s">
        <v>931</v>
      </c>
      <c r="AL37" s="208">
        <v>1</v>
      </c>
      <c r="AM37" s="235" t="s">
        <v>909</v>
      </c>
      <c r="AN37" s="264" t="s">
        <v>647</v>
      </c>
      <c r="AO37" s="264" t="s">
        <v>647</v>
      </c>
      <c r="AP37" s="264" t="s">
        <v>647</v>
      </c>
      <c r="AQ37" s="264" t="s">
        <v>648</v>
      </c>
      <c r="AR37" s="264" t="s">
        <v>648</v>
      </c>
      <c r="AS37" s="264" t="s">
        <v>647</v>
      </c>
      <c r="AT37" s="264" t="s">
        <v>648</v>
      </c>
      <c r="AU37" s="259" t="s">
        <v>648</v>
      </c>
      <c r="AV37" s="212"/>
      <c r="AW37" s="203"/>
      <c r="AX37" s="201"/>
    </row>
    <row r="38" spans="1:50" s="39" customFormat="1" ht="189.75" customHeight="1" x14ac:dyDescent="0.25">
      <c r="A38" s="337"/>
      <c r="B38" s="348"/>
      <c r="C38" s="348"/>
      <c r="D38" s="352"/>
      <c r="E38" s="352"/>
      <c r="F38" s="289"/>
      <c r="G38" s="289"/>
      <c r="H38" s="289"/>
      <c r="I38" s="289"/>
      <c r="J38" s="289"/>
      <c r="K38" s="334"/>
      <c r="L38" s="334"/>
      <c r="M38" s="281"/>
      <c r="N38" s="289"/>
      <c r="O38" s="289"/>
      <c r="P38" s="279"/>
      <c r="Q38" s="279"/>
      <c r="R38" s="279"/>
      <c r="S38" s="281"/>
      <c r="T38" s="279"/>
      <c r="U38" s="289"/>
      <c r="V38" s="279"/>
      <c r="W38" s="279"/>
      <c r="X38" s="279"/>
      <c r="Y38" s="281"/>
      <c r="Z38" s="279"/>
      <c r="AA38" s="334"/>
      <c r="AB38" s="334"/>
      <c r="AC38" s="359"/>
      <c r="AD38" s="289"/>
      <c r="AE38" s="359"/>
      <c r="AF38" s="264" t="s">
        <v>689</v>
      </c>
      <c r="AG38" s="264" t="s">
        <v>680</v>
      </c>
      <c r="AH38" s="264" t="s">
        <v>791</v>
      </c>
      <c r="AI38" s="41" t="s">
        <v>690</v>
      </c>
      <c r="AJ38" s="41" t="s">
        <v>538</v>
      </c>
      <c r="AK38" s="517" t="s">
        <v>932</v>
      </c>
      <c r="AL38" s="208">
        <v>1</v>
      </c>
      <c r="AM38" s="235" t="s">
        <v>909</v>
      </c>
      <c r="AN38" s="264" t="s">
        <v>794</v>
      </c>
      <c r="AO38" s="264" t="s">
        <v>680</v>
      </c>
      <c r="AP38" s="264" t="s">
        <v>812</v>
      </c>
      <c r="AQ38" s="44" t="s">
        <v>681</v>
      </c>
      <c r="AR38" s="75" t="s">
        <v>682</v>
      </c>
      <c r="AS38" s="520" t="s">
        <v>938</v>
      </c>
      <c r="AT38" s="153">
        <v>1</v>
      </c>
      <c r="AU38" s="529" t="s">
        <v>909</v>
      </c>
      <c r="AV38" s="212"/>
      <c r="AW38" s="203"/>
      <c r="AX38" s="201"/>
    </row>
    <row r="39" spans="1:50" s="39" customFormat="1" ht="141.75" customHeight="1" x14ac:dyDescent="0.25">
      <c r="A39" s="337"/>
      <c r="B39" s="349"/>
      <c r="C39" s="349"/>
      <c r="D39" s="353"/>
      <c r="E39" s="353"/>
      <c r="F39" s="290"/>
      <c r="G39" s="290"/>
      <c r="H39" s="290"/>
      <c r="I39" s="290"/>
      <c r="J39" s="290"/>
      <c r="K39" s="271"/>
      <c r="L39" s="271"/>
      <c r="M39" s="327"/>
      <c r="N39" s="290"/>
      <c r="O39" s="290"/>
      <c r="P39" s="288"/>
      <c r="Q39" s="288"/>
      <c r="R39" s="288"/>
      <c r="S39" s="327"/>
      <c r="T39" s="288"/>
      <c r="U39" s="290"/>
      <c r="V39" s="288"/>
      <c r="W39" s="288"/>
      <c r="X39" s="288"/>
      <c r="Y39" s="327"/>
      <c r="Z39" s="288"/>
      <c r="AA39" s="271"/>
      <c r="AB39" s="271"/>
      <c r="AC39" s="292"/>
      <c r="AD39" s="290"/>
      <c r="AE39" s="292"/>
      <c r="AF39" s="264" t="s">
        <v>692</v>
      </c>
      <c r="AG39" s="264" t="s">
        <v>684</v>
      </c>
      <c r="AH39" s="264" t="s">
        <v>792</v>
      </c>
      <c r="AI39" s="41" t="s">
        <v>691</v>
      </c>
      <c r="AJ39" s="41" t="s">
        <v>474</v>
      </c>
      <c r="AK39" s="515" t="s">
        <v>933</v>
      </c>
      <c r="AL39" s="208">
        <v>1</v>
      </c>
      <c r="AM39" s="235" t="s">
        <v>909</v>
      </c>
      <c r="AN39" s="264" t="s">
        <v>647</v>
      </c>
      <c r="AO39" s="264" t="s">
        <v>647</v>
      </c>
      <c r="AP39" s="264" t="s">
        <v>647</v>
      </c>
      <c r="AQ39" s="264" t="s">
        <v>648</v>
      </c>
      <c r="AR39" s="264" t="s">
        <v>648</v>
      </c>
      <c r="AS39" s="264" t="s">
        <v>647</v>
      </c>
      <c r="AT39" s="264" t="s">
        <v>648</v>
      </c>
      <c r="AU39" s="259" t="s">
        <v>648</v>
      </c>
      <c r="AV39" s="212"/>
      <c r="AW39" s="203"/>
      <c r="AX39" s="201"/>
    </row>
    <row r="40" spans="1:50" s="39" customFormat="1" ht="136.5" customHeight="1" x14ac:dyDescent="0.25">
      <c r="A40" s="337"/>
      <c r="B40" s="347" t="s">
        <v>49</v>
      </c>
      <c r="C40" s="347" t="s">
        <v>50</v>
      </c>
      <c r="D40" s="351" t="s">
        <v>51</v>
      </c>
      <c r="E40" s="351" t="s">
        <v>307</v>
      </c>
      <c r="F40" s="283" t="s">
        <v>109</v>
      </c>
      <c r="G40" s="283" t="s">
        <v>84</v>
      </c>
      <c r="H40" s="283" t="s">
        <v>308</v>
      </c>
      <c r="I40" s="283" t="s">
        <v>110</v>
      </c>
      <c r="J40" s="283" t="s">
        <v>309</v>
      </c>
      <c r="K40" s="297" t="s">
        <v>55</v>
      </c>
      <c r="L40" s="297" t="s">
        <v>85</v>
      </c>
      <c r="M40" s="296" t="s">
        <v>68</v>
      </c>
      <c r="N40" s="283" t="s">
        <v>310</v>
      </c>
      <c r="O40" s="283" t="s">
        <v>311</v>
      </c>
      <c r="P40" s="287" t="s">
        <v>99</v>
      </c>
      <c r="Q40" s="287" t="s">
        <v>99</v>
      </c>
      <c r="R40" s="287" t="s">
        <v>99</v>
      </c>
      <c r="S40" s="296" t="s">
        <v>97</v>
      </c>
      <c r="T40" s="283" t="s">
        <v>98</v>
      </c>
      <c r="U40" s="283" t="s">
        <v>312</v>
      </c>
      <c r="V40" s="287" t="s">
        <v>99</v>
      </c>
      <c r="W40" s="287" t="s">
        <v>99</v>
      </c>
      <c r="X40" s="287" t="s">
        <v>99</v>
      </c>
      <c r="Y40" s="296" t="s">
        <v>65</v>
      </c>
      <c r="Z40" s="287" t="s">
        <v>98</v>
      </c>
      <c r="AA40" s="297" t="s">
        <v>55</v>
      </c>
      <c r="AB40" s="297" t="s">
        <v>85</v>
      </c>
      <c r="AC40" s="358" t="str">
        <f>IF([4]Ficha3!$AP$126="","",[4]Ficha3!$AP$126)</f>
        <v>Moderada</v>
      </c>
      <c r="AD40" s="283" t="s">
        <v>313</v>
      </c>
      <c r="AE40" s="358" t="s">
        <v>43</v>
      </c>
      <c r="AF40" s="261" t="s">
        <v>693</v>
      </c>
      <c r="AG40" s="261" t="s">
        <v>694</v>
      </c>
      <c r="AH40" s="261" t="s">
        <v>695</v>
      </c>
      <c r="AI40" s="265" t="s">
        <v>688</v>
      </c>
      <c r="AJ40" s="265" t="s">
        <v>449</v>
      </c>
      <c r="AK40" s="518" t="s">
        <v>934</v>
      </c>
      <c r="AL40" s="208">
        <v>1</v>
      </c>
      <c r="AM40" s="235" t="s">
        <v>909</v>
      </c>
      <c r="AN40" s="264" t="s">
        <v>647</v>
      </c>
      <c r="AO40" s="264" t="s">
        <v>647</v>
      </c>
      <c r="AP40" s="264" t="s">
        <v>647</v>
      </c>
      <c r="AQ40" s="264" t="s">
        <v>648</v>
      </c>
      <c r="AR40" s="264" t="s">
        <v>648</v>
      </c>
      <c r="AS40" s="264" t="s">
        <v>647</v>
      </c>
      <c r="AT40" s="264" t="s">
        <v>648</v>
      </c>
      <c r="AU40" s="259" t="s">
        <v>648</v>
      </c>
      <c r="AV40" s="212"/>
      <c r="AW40" s="203"/>
      <c r="AX40" s="201"/>
    </row>
    <row r="41" spans="1:50" s="39" customFormat="1" ht="120" customHeight="1" x14ac:dyDescent="0.25">
      <c r="A41" s="337"/>
      <c r="B41" s="348"/>
      <c r="C41" s="348"/>
      <c r="D41" s="352"/>
      <c r="E41" s="352"/>
      <c r="F41" s="289"/>
      <c r="G41" s="289"/>
      <c r="H41" s="289"/>
      <c r="I41" s="289"/>
      <c r="J41" s="289"/>
      <c r="K41" s="334"/>
      <c r="L41" s="334"/>
      <c r="M41" s="281"/>
      <c r="N41" s="289"/>
      <c r="O41" s="289"/>
      <c r="P41" s="279"/>
      <c r="Q41" s="279"/>
      <c r="R41" s="279"/>
      <c r="S41" s="281"/>
      <c r="T41" s="289"/>
      <c r="U41" s="289"/>
      <c r="V41" s="279"/>
      <c r="W41" s="279"/>
      <c r="X41" s="279"/>
      <c r="Y41" s="281"/>
      <c r="Z41" s="279"/>
      <c r="AA41" s="334"/>
      <c r="AB41" s="334"/>
      <c r="AC41" s="359"/>
      <c r="AD41" s="289"/>
      <c r="AE41" s="359"/>
      <c r="AF41" s="264" t="s">
        <v>697</v>
      </c>
      <c r="AG41" s="264" t="s">
        <v>696</v>
      </c>
      <c r="AH41" s="264" t="s">
        <v>698</v>
      </c>
      <c r="AI41" s="41" t="s">
        <v>699</v>
      </c>
      <c r="AJ41" s="41" t="s">
        <v>457</v>
      </c>
      <c r="AK41" s="517" t="s">
        <v>935</v>
      </c>
      <c r="AL41" s="208">
        <v>1</v>
      </c>
      <c r="AM41" s="235" t="s">
        <v>909</v>
      </c>
      <c r="AN41" s="264" t="s">
        <v>647</v>
      </c>
      <c r="AO41" s="264" t="s">
        <v>647</v>
      </c>
      <c r="AP41" s="264" t="s">
        <v>647</v>
      </c>
      <c r="AQ41" s="264" t="s">
        <v>648</v>
      </c>
      <c r="AR41" s="264" t="s">
        <v>648</v>
      </c>
      <c r="AS41" s="264" t="s">
        <v>647</v>
      </c>
      <c r="AT41" s="264" t="s">
        <v>648</v>
      </c>
      <c r="AU41" s="259" t="s">
        <v>648</v>
      </c>
      <c r="AV41" s="212"/>
      <c r="AW41" s="203"/>
      <c r="AX41" s="201"/>
    </row>
    <row r="42" spans="1:50" s="39" customFormat="1" ht="120" customHeight="1" thickBot="1" x14ac:dyDescent="0.3">
      <c r="A42" s="338"/>
      <c r="B42" s="355"/>
      <c r="C42" s="355"/>
      <c r="D42" s="357"/>
      <c r="E42" s="357"/>
      <c r="F42" s="284"/>
      <c r="G42" s="284"/>
      <c r="H42" s="284"/>
      <c r="I42" s="284"/>
      <c r="J42" s="284"/>
      <c r="K42" s="298"/>
      <c r="L42" s="298"/>
      <c r="M42" s="282"/>
      <c r="N42" s="284"/>
      <c r="O42" s="284"/>
      <c r="P42" s="280"/>
      <c r="Q42" s="280"/>
      <c r="R42" s="280"/>
      <c r="S42" s="282"/>
      <c r="T42" s="284"/>
      <c r="U42" s="284"/>
      <c r="V42" s="280"/>
      <c r="W42" s="280"/>
      <c r="X42" s="280"/>
      <c r="Y42" s="282"/>
      <c r="Z42" s="280"/>
      <c r="AA42" s="298"/>
      <c r="AB42" s="298"/>
      <c r="AC42" s="360"/>
      <c r="AD42" s="284"/>
      <c r="AE42" s="360"/>
      <c r="AF42" s="262" t="s">
        <v>700</v>
      </c>
      <c r="AG42" s="262" t="s">
        <v>701</v>
      </c>
      <c r="AH42" s="262" t="s">
        <v>702</v>
      </c>
      <c r="AI42" s="266" t="s">
        <v>690</v>
      </c>
      <c r="AJ42" s="266" t="s">
        <v>149</v>
      </c>
      <c r="AK42" s="519" t="s">
        <v>936</v>
      </c>
      <c r="AL42" s="530">
        <v>1</v>
      </c>
      <c r="AM42" s="236" t="s">
        <v>909</v>
      </c>
      <c r="AN42" s="262" t="s">
        <v>428</v>
      </c>
      <c r="AO42" s="262" t="s">
        <v>428</v>
      </c>
      <c r="AP42" s="262" t="s">
        <v>428</v>
      </c>
      <c r="AQ42" s="262" t="s">
        <v>428</v>
      </c>
      <c r="AR42" s="262" t="s">
        <v>428</v>
      </c>
      <c r="AS42" s="262" t="s">
        <v>428</v>
      </c>
      <c r="AT42" s="262" t="s">
        <v>428</v>
      </c>
      <c r="AU42" s="531" t="s">
        <v>428</v>
      </c>
      <c r="AV42" s="73" t="s">
        <v>111</v>
      </c>
      <c r="AW42" s="8" t="s">
        <v>111</v>
      </c>
      <c r="AX42" s="10" t="s">
        <v>111</v>
      </c>
    </row>
    <row r="43" spans="1:50" s="81" customFormat="1" ht="12.95" customHeight="1" thickBot="1" x14ac:dyDescent="0.3">
      <c r="AK43" s="192"/>
      <c r="AL43" s="152"/>
      <c r="AM43" s="232"/>
      <c r="AS43" s="192"/>
      <c r="AT43" s="152"/>
      <c r="AU43" s="232"/>
      <c r="AV43" s="117"/>
      <c r="AX43" s="118"/>
    </row>
    <row r="44" spans="1:50" s="39" customFormat="1" ht="288.75" customHeight="1" x14ac:dyDescent="0.25">
      <c r="A44" s="335" t="s">
        <v>112</v>
      </c>
      <c r="B44" s="354" t="s">
        <v>49</v>
      </c>
      <c r="C44" s="354" t="s">
        <v>113</v>
      </c>
      <c r="D44" s="356" t="s">
        <v>114</v>
      </c>
      <c r="E44" s="356" t="s">
        <v>191</v>
      </c>
      <c r="F44" s="333" t="s">
        <v>314</v>
      </c>
      <c r="G44" s="333" t="s">
        <v>115</v>
      </c>
      <c r="H44" s="333" t="s">
        <v>116</v>
      </c>
      <c r="I44" s="333" t="s">
        <v>117</v>
      </c>
      <c r="J44" s="333" t="s">
        <v>315</v>
      </c>
      <c r="K44" s="270" t="s">
        <v>118</v>
      </c>
      <c r="L44" s="270" t="s">
        <v>67</v>
      </c>
      <c r="M44" s="329" t="s">
        <v>119</v>
      </c>
      <c r="N44" s="333" t="s">
        <v>120</v>
      </c>
      <c r="O44" s="333" t="s">
        <v>316</v>
      </c>
      <c r="P44" s="328" t="s">
        <v>121</v>
      </c>
      <c r="Q44" s="328" t="s">
        <v>122</v>
      </c>
      <c r="R44" s="328" t="s">
        <v>99</v>
      </c>
      <c r="S44" s="329" t="s">
        <v>65</v>
      </c>
      <c r="T44" s="328" t="s">
        <v>98</v>
      </c>
      <c r="U44" s="333" t="s">
        <v>178</v>
      </c>
      <c r="V44" s="328" t="s">
        <v>123</v>
      </c>
      <c r="W44" s="328" t="s">
        <v>124</v>
      </c>
      <c r="X44" s="328" t="s">
        <v>124</v>
      </c>
      <c r="Y44" s="329" t="s">
        <v>65</v>
      </c>
      <c r="Z44" s="328" t="s">
        <v>60</v>
      </c>
      <c r="AA44" s="270" t="s">
        <v>118</v>
      </c>
      <c r="AB44" s="270" t="s">
        <v>85</v>
      </c>
      <c r="AC44" s="350" t="str">
        <f>IF([1]Ficha2!$AP$126="","",[1]Ficha2!$AP$126)</f>
        <v>Alta</v>
      </c>
      <c r="AD44" s="333" t="s">
        <v>125</v>
      </c>
      <c r="AE44" s="350" t="s">
        <v>43</v>
      </c>
      <c r="AF44" s="49" t="s">
        <v>729</v>
      </c>
      <c r="AG44" s="121" t="s">
        <v>717</v>
      </c>
      <c r="AH44" s="121" t="s">
        <v>796</v>
      </c>
      <c r="AI44" s="38" t="s">
        <v>902</v>
      </c>
      <c r="AJ44" s="38" t="s">
        <v>718</v>
      </c>
      <c r="AK44" s="28"/>
      <c r="AL44" s="154">
        <v>0</v>
      </c>
      <c r="AM44" s="28" t="s">
        <v>959</v>
      </c>
      <c r="AN44" s="125" t="s">
        <v>800</v>
      </c>
      <c r="AO44" s="121" t="s">
        <v>814</v>
      </c>
      <c r="AP44" s="113" t="s">
        <v>813</v>
      </c>
      <c r="AQ44" s="38" t="s">
        <v>815</v>
      </c>
      <c r="AR44" s="38" t="s">
        <v>816</v>
      </c>
      <c r="AS44" s="28"/>
      <c r="AT44" s="154">
        <v>0</v>
      </c>
      <c r="AU44" s="28" t="s">
        <v>959</v>
      </c>
      <c r="AV44" s="72" t="s">
        <v>735</v>
      </c>
      <c r="AW44" s="207" t="s">
        <v>703</v>
      </c>
      <c r="AX44" s="217" t="s">
        <v>704</v>
      </c>
    </row>
    <row r="45" spans="1:50" s="39" customFormat="1" ht="129.94999999999999" customHeight="1" x14ac:dyDescent="0.25">
      <c r="A45" s="336"/>
      <c r="B45" s="348"/>
      <c r="C45" s="348"/>
      <c r="D45" s="352"/>
      <c r="E45" s="352"/>
      <c r="F45" s="289"/>
      <c r="G45" s="289"/>
      <c r="H45" s="289"/>
      <c r="I45" s="289"/>
      <c r="J45" s="289"/>
      <c r="K45" s="334"/>
      <c r="L45" s="334"/>
      <c r="M45" s="281"/>
      <c r="N45" s="289"/>
      <c r="O45" s="289"/>
      <c r="P45" s="279"/>
      <c r="Q45" s="279"/>
      <c r="R45" s="279"/>
      <c r="S45" s="281"/>
      <c r="T45" s="279"/>
      <c r="U45" s="289"/>
      <c r="V45" s="279"/>
      <c r="W45" s="279"/>
      <c r="X45" s="279"/>
      <c r="Y45" s="281"/>
      <c r="Z45" s="279"/>
      <c r="AA45" s="334"/>
      <c r="AB45" s="334"/>
      <c r="AC45" s="285"/>
      <c r="AD45" s="289"/>
      <c r="AE45" s="285"/>
      <c r="AF45" s="49" t="s">
        <v>719</v>
      </c>
      <c r="AG45" s="127" t="s">
        <v>720</v>
      </c>
      <c r="AH45" s="127" t="s">
        <v>797</v>
      </c>
      <c r="AI45" s="41" t="s">
        <v>902</v>
      </c>
      <c r="AJ45" s="41" t="s">
        <v>721</v>
      </c>
      <c r="AK45" s="41"/>
      <c r="AL45" s="153">
        <v>0</v>
      </c>
      <c r="AM45" s="41" t="s">
        <v>959</v>
      </c>
      <c r="AN45" s="49" t="s">
        <v>801</v>
      </c>
      <c r="AO45" s="127" t="s">
        <v>712</v>
      </c>
      <c r="AP45" s="36" t="s">
        <v>809</v>
      </c>
      <c r="AQ45" s="41" t="s">
        <v>730</v>
      </c>
      <c r="AR45" s="41" t="s">
        <v>713</v>
      </c>
      <c r="AS45" s="41"/>
      <c r="AT45" s="153">
        <v>0</v>
      </c>
      <c r="AU45" s="41" t="s">
        <v>959</v>
      </c>
      <c r="AV45" s="215" t="s">
        <v>705</v>
      </c>
      <c r="AW45" s="206" t="s">
        <v>706</v>
      </c>
      <c r="AX45" s="216" t="s">
        <v>707</v>
      </c>
    </row>
    <row r="46" spans="1:50" s="39" customFormat="1" ht="129.94999999999999" customHeight="1" x14ac:dyDescent="0.25">
      <c r="A46" s="336"/>
      <c r="B46" s="348"/>
      <c r="C46" s="348"/>
      <c r="D46" s="352"/>
      <c r="E46" s="352"/>
      <c r="F46" s="289"/>
      <c r="G46" s="289"/>
      <c r="H46" s="289"/>
      <c r="I46" s="289"/>
      <c r="J46" s="289"/>
      <c r="K46" s="334"/>
      <c r="L46" s="334"/>
      <c r="M46" s="281"/>
      <c r="N46" s="289"/>
      <c r="O46" s="289"/>
      <c r="P46" s="279"/>
      <c r="Q46" s="279"/>
      <c r="R46" s="279"/>
      <c r="S46" s="281"/>
      <c r="T46" s="279"/>
      <c r="U46" s="289"/>
      <c r="V46" s="279"/>
      <c r="W46" s="279"/>
      <c r="X46" s="279"/>
      <c r="Y46" s="281"/>
      <c r="Z46" s="279"/>
      <c r="AA46" s="334"/>
      <c r="AB46" s="334"/>
      <c r="AC46" s="285"/>
      <c r="AD46" s="289"/>
      <c r="AE46" s="285"/>
      <c r="AF46" s="49" t="s">
        <v>722</v>
      </c>
      <c r="AG46" s="127" t="s">
        <v>723</v>
      </c>
      <c r="AH46" s="127" t="s">
        <v>798</v>
      </c>
      <c r="AI46" s="41" t="s">
        <v>903</v>
      </c>
      <c r="AJ46" s="41" t="s">
        <v>724</v>
      </c>
      <c r="AK46" s="41"/>
      <c r="AL46" s="153">
        <v>0</v>
      </c>
      <c r="AM46" s="41" t="s">
        <v>959</v>
      </c>
      <c r="AN46" s="49" t="s">
        <v>802</v>
      </c>
      <c r="AO46" s="127" t="s">
        <v>712</v>
      </c>
      <c r="AP46" s="36" t="s">
        <v>810</v>
      </c>
      <c r="AQ46" s="41" t="s">
        <v>731</v>
      </c>
      <c r="AR46" s="41" t="s">
        <v>714</v>
      </c>
      <c r="AS46" s="41"/>
      <c r="AT46" s="153">
        <v>0</v>
      </c>
      <c r="AU46" s="41" t="s">
        <v>959</v>
      </c>
      <c r="AV46" s="215" t="s">
        <v>736</v>
      </c>
      <c r="AW46" s="206" t="s">
        <v>706</v>
      </c>
      <c r="AX46" s="216" t="s">
        <v>708</v>
      </c>
    </row>
    <row r="47" spans="1:50" s="39" customFormat="1" ht="182.25" customHeight="1" thickBot="1" x14ac:dyDescent="0.3">
      <c r="A47" s="338"/>
      <c r="B47" s="355"/>
      <c r="C47" s="355"/>
      <c r="D47" s="357"/>
      <c r="E47" s="357"/>
      <c r="F47" s="284"/>
      <c r="G47" s="284"/>
      <c r="H47" s="284"/>
      <c r="I47" s="284"/>
      <c r="J47" s="284"/>
      <c r="K47" s="298"/>
      <c r="L47" s="298"/>
      <c r="M47" s="282"/>
      <c r="N47" s="284"/>
      <c r="O47" s="284"/>
      <c r="P47" s="280"/>
      <c r="Q47" s="280"/>
      <c r="R47" s="280"/>
      <c r="S47" s="282"/>
      <c r="T47" s="280"/>
      <c r="U47" s="284"/>
      <c r="V47" s="280"/>
      <c r="W47" s="280"/>
      <c r="X47" s="280"/>
      <c r="Y47" s="282"/>
      <c r="Z47" s="280"/>
      <c r="AA47" s="298"/>
      <c r="AB47" s="298"/>
      <c r="AC47" s="286"/>
      <c r="AD47" s="284"/>
      <c r="AE47" s="286"/>
      <c r="AF47" s="112" t="s">
        <v>725</v>
      </c>
      <c r="AG47" s="122" t="s">
        <v>726</v>
      </c>
      <c r="AH47" s="122" t="s">
        <v>799</v>
      </c>
      <c r="AI47" s="124" t="s">
        <v>727</v>
      </c>
      <c r="AJ47" s="42" t="s">
        <v>728</v>
      </c>
      <c r="AK47" s="42"/>
      <c r="AL47" s="155">
        <v>0</v>
      </c>
      <c r="AM47" s="42" t="s">
        <v>959</v>
      </c>
      <c r="AN47" s="114" t="s">
        <v>803</v>
      </c>
      <c r="AO47" s="122" t="s">
        <v>715</v>
      </c>
      <c r="AP47" s="85" t="s">
        <v>811</v>
      </c>
      <c r="AQ47" s="124" t="s">
        <v>732</v>
      </c>
      <c r="AR47" s="124" t="s">
        <v>716</v>
      </c>
      <c r="AS47" s="42"/>
      <c r="AT47" s="155">
        <v>0</v>
      </c>
      <c r="AU47" s="42" t="s">
        <v>959</v>
      </c>
      <c r="AV47" s="73" t="s">
        <v>709</v>
      </c>
      <c r="AW47" s="8" t="s">
        <v>710</v>
      </c>
      <c r="AX47" s="10" t="s">
        <v>711</v>
      </c>
    </row>
    <row r="48" spans="1:50" s="81" customFormat="1" ht="12.95" customHeight="1" thickBot="1" x14ac:dyDescent="0.3">
      <c r="AK48" s="192"/>
      <c r="AL48" s="152"/>
      <c r="AM48" s="232"/>
      <c r="AS48" s="192"/>
      <c r="AT48" s="152"/>
      <c r="AU48" s="232"/>
      <c r="AV48" s="117"/>
      <c r="AX48" s="118"/>
    </row>
    <row r="49" spans="1:50" s="39" customFormat="1" ht="129.75" customHeight="1" x14ac:dyDescent="0.25">
      <c r="A49" s="335" t="s">
        <v>126</v>
      </c>
      <c r="B49" s="333" t="s">
        <v>49</v>
      </c>
      <c r="C49" s="333" t="s">
        <v>50</v>
      </c>
      <c r="D49" s="333" t="s">
        <v>127</v>
      </c>
      <c r="E49" s="333" t="s">
        <v>192</v>
      </c>
      <c r="F49" s="333" t="s">
        <v>128</v>
      </c>
      <c r="G49" s="333" t="s">
        <v>129</v>
      </c>
      <c r="H49" s="333" t="s">
        <v>317</v>
      </c>
      <c r="I49" s="333" t="s">
        <v>130</v>
      </c>
      <c r="J49" s="333" t="s">
        <v>318</v>
      </c>
      <c r="K49" s="270" t="s">
        <v>118</v>
      </c>
      <c r="L49" s="270" t="s">
        <v>131</v>
      </c>
      <c r="M49" s="329" t="s">
        <v>57</v>
      </c>
      <c r="N49" s="333" t="s">
        <v>319</v>
      </c>
      <c r="O49" s="333" t="s">
        <v>737</v>
      </c>
      <c r="P49" s="328" t="s">
        <v>132</v>
      </c>
      <c r="Q49" s="328" t="s">
        <v>133</v>
      </c>
      <c r="R49" s="328" t="s">
        <v>132</v>
      </c>
      <c r="S49" s="329" t="s">
        <v>97</v>
      </c>
      <c r="T49" s="328" t="s">
        <v>98</v>
      </c>
      <c r="U49" s="333" t="s">
        <v>320</v>
      </c>
      <c r="V49" s="328" t="s">
        <v>134</v>
      </c>
      <c r="W49" s="328" t="s">
        <v>99</v>
      </c>
      <c r="X49" s="328" t="s">
        <v>134</v>
      </c>
      <c r="Y49" s="329" t="s">
        <v>97</v>
      </c>
      <c r="Z49" s="328" t="s">
        <v>98</v>
      </c>
      <c r="AA49" s="270" t="s">
        <v>118</v>
      </c>
      <c r="AB49" s="270" t="s">
        <v>131</v>
      </c>
      <c r="AC49" s="330" t="s">
        <v>57</v>
      </c>
      <c r="AD49" s="333" t="s">
        <v>321</v>
      </c>
      <c r="AE49" s="330" t="s">
        <v>43</v>
      </c>
      <c r="AF49" s="130" t="s">
        <v>738</v>
      </c>
      <c r="AG49" s="130" t="s">
        <v>739</v>
      </c>
      <c r="AH49" s="130" t="s">
        <v>804</v>
      </c>
      <c r="AI49" s="130" t="s">
        <v>740</v>
      </c>
      <c r="AJ49" s="130" t="s">
        <v>741</v>
      </c>
      <c r="AK49" s="164"/>
      <c r="AL49" s="168">
        <v>0</v>
      </c>
      <c r="AM49" s="233" t="s">
        <v>959</v>
      </c>
      <c r="AN49" s="130" t="s">
        <v>647</v>
      </c>
      <c r="AO49" s="130" t="s">
        <v>647</v>
      </c>
      <c r="AP49" s="130" t="s">
        <v>647</v>
      </c>
      <c r="AQ49" s="130" t="s">
        <v>648</v>
      </c>
      <c r="AR49" s="130" t="s">
        <v>648</v>
      </c>
      <c r="AS49" s="210" t="s">
        <v>647</v>
      </c>
      <c r="AT49" s="210" t="s">
        <v>648</v>
      </c>
      <c r="AU49" s="225" t="s">
        <v>648</v>
      </c>
      <c r="AV49" s="72" t="s">
        <v>111</v>
      </c>
      <c r="AW49" s="207" t="s">
        <v>111</v>
      </c>
      <c r="AX49" s="217" t="s">
        <v>111</v>
      </c>
    </row>
    <row r="50" spans="1:50" s="39" customFormat="1" ht="120" customHeight="1" x14ac:dyDescent="0.25">
      <c r="A50" s="393"/>
      <c r="B50" s="289"/>
      <c r="C50" s="289"/>
      <c r="D50" s="289"/>
      <c r="E50" s="289"/>
      <c r="F50" s="289"/>
      <c r="G50" s="289"/>
      <c r="H50" s="289"/>
      <c r="I50" s="289"/>
      <c r="J50" s="289"/>
      <c r="K50" s="334"/>
      <c r="L50" s="334"/>
      <c r="M50" s="281"/>
      <c r="N50" s="289"/>
      <c r="O50" s="289"/>
      <c r="P50" s="279"/>
      <c r="Q50" s="279"/>
      <c r="R50" s="279"/>
      <c r="S50" s="281"/>
      <c r="T50" s="279"/>
      <c r="U50" s="289"/>
      <c r="V50" s="279"/>
      <c r="W50" s="279"/>
      <c r="X50" s="279"/>
      <c r="Y50" s="281"/>
      <c r="Z50" s="279"/>
      <c r="AA50" s="334"/>
      <c r="AB50" s="334"/>
      <c r="AC50" s="331"/>
      <c r="AD50" s="289"/>
      <c r="AE50" s="331"/>
      <c r="AF50" s="127" t="s">
        <v>742</v>
      </c>
      <c r="AG50" s="127" t="s">
        <v>743</v>
      </c>
      <c r="AH50" s="127" t="s">
        <v>805</v>
      </c>
      <c r="AI50" s="127" t="s">
        <v>744</v>
      </c>
      <c r="AJ50" s="127" t="s">
        <v>741</v>
      </c>
      <c r="AK50" s="163"/>
      <c r="AL50" s="153">
        <v>0</v>
      </c>
      <c r="AM50" s="235" t="s">
        <v>959</v>
      </c>
      <c r="AN50" s="127" t="s">
        <v>647</v>
      </c>
      <c r="AO50" s="127" t="s">
        <v>647</v>
      </c>
      <c r="AP50" s="127" t="s">
        <v>647</v>
      </c>
      <c r="AQ50" s="127" t="s">
        <v>648</v>
      </c>
      <c r="AR50" s="127" t="s">
        <v>648</v>
      </c>
      <c r="AS50" s="206" t="s">
        <v>647</v>
      </c>
      <c r="AT50" s="206" t="s">
        <v>648</v>
      </c>
      <c r="AU50" s="220" t="s">
        <v>648</v>
      </c>
      <c r="AV50" s="215"/>
      <c r="AW50" s="206"/>
      <c r="AX50" s="216"/>
    </row>
    <row r="51" spans="1:50" s="39" customFormat="1" ht="131.25" customHeight="1" x14ac:dyDescent="0.25">
      <c r="A51" s="393"/>
      <c r="B51" s="289"/>
      <c r="C51" s="289"/>
      <c r="D51" s="289"/>
      <c r="E51" s="289"/>
      <c r="F51" s="289"/>
      <c r="G51" s="289"/>
      <c r="H51" s="289"/>
      <c r="I51" s="289"/>
      <c r="J51" s="289"/>
      <c r="K51" s="334"/>
      <c r="L51" s="334"/>
      <c r="M51" s="281"/>
      <c r="N51" s="289"/>
      <c r="O51" s="289"/>
      <c r="P51" s="279"/>
      <c r="Q51" s="279"/>
      <c r="R51" s="279"/>
      <c r="S51" s="281"/>
      <c r="T51" s="279"/>
      <c r="U51" s="289"/>
      <c r="V51" s="279"/>
      <c r="W51" s="279"/>
      <c r="X51" s="279"/>
      <c r="Y51" s="281"/>
      <c r="Z51" s="279"/>
      <c r="AA51" s="334"/>
      <c r="AB51" s="334"/>
      <c r="AC51" s="331"/>
      <c r="AD51" s="289"/>
      <c r="AE51" s="331"/>
      <c r="AF51" s="127" t="s">
        <v>745</v>
      </c>
      <c r="AG51" s="127" t="s">
        <v>746</v>
      </c>
      <c r="AH51" s="127" t="s">
        <v>906</v>
      </c>
      <c r="AI51" s="127" t="s">
        <v>744</v>
      </c>
      <c r="AJ51" s="127" t="s">
        <v>724</v>
      </c>
      <c r="AK51" s="163"/>
      <c r="AL51" s="153">
        <v>0</v>
      </c>
      <c r="AM51" s="235" t="s">
        <v>959</v>
      </c>
      <c r="AN51" s="127" t="s">
        <v>647</v>
      </c>
      <c r="AO51" s="127" t="s">
        <v>647</v>
      </c>
      <c r="AP51" s="127" t="s">
        <v>647</v>
      </c>
      <c r="AQ51" s="127" t="s">
        <v>648</v>
      </c>
      <c r="AR51" s="127" t="s">
        <v>648</v>
      </c>
      <c r="AS51" s="206" t="s">
        <v>647</v>
      </c>
      <c r="AT51" s="206" t="s">
        <v>648</v>
      </c>
      <c r="AU51" s="220" t="s">
        <v>648</v>
      </c>
      <c r="AV51" s="215"/>
      <c r="AW51" s="206"/>
      <c r="AX51" s="216"/>
    </row>
    <row r="52" spans="1:50" s="39" customFormat="1" ht="120" customHeight="1" x14ac:dyDescent="0.25">
      <c r="A52" s="393"/>
      <c r="B52" s="290"/>
      <c r="C52" s="290"/>
      <c r="D52" s="290"/>
      <c r="E52" s="290"/>
      <c r="F52" s="290"/>
      <c r="G52" s="290"/>
      <c r="H52" s="290"/>
      <c r="I52" s="290"/>
      <c r="J52" s="290"/>
      <c r="K52" s="271"/>
      <c r="L52" s="271"/>
      <c r="M52" s="327"/>
      <c r="N52" s="290"/>
      <c r="O52" s="290"/>
      <c r="P52" s="288"/>
      <c r="Q52" s="288"/>
      <c r="R52" s="288"/>
      <c r="S52" s="327"/>
      <c r="T52" s="288"/>
      <c r="U52" s="290"/>
      <c r="V52" s="288"/>
      <c r="W52" s="288"/>
      <c r="X52" s="288"/>
      <c r="Y52" s="327"/>
      <c r="Z52" s="288"/>
      <c r="AA52" s="271"/>
      <c r="AB52" s="271"/>
      <c r="AC52" s="332"/>
      <c r="AD52" s="290"/>
      <c r="AE52" s="332"/>
      <c r="AF52" s="127" t="s">
        <v>747</v>
      </c>
      <c r="AG52" s="127" t="s">
        <v>748</v>
      </c>
      <c r="AH52" s="127" t="s">
        <v>806</v>
      </c>
      <c r="AI52" s="127" t="s">
        <v>749</v>
      </c>
      <c r="AJ52" s="127" t="s">
        <v>750</v>
      </c>
      <c r="AK52" s="163"/>
      <c r="AL52" s="169">
        <v>0</v>
      </c>
      <c r="AM52" s="235" t="s">
        <v>959</v>
      </c>
      <c r="AN52" s="127" t="s">
        <v>647</v>
      </c>
      <c r="AO52" s="127" t="s">
        <v>647</v>
      </c>
      <c r="AP52" s="127" t="s">
        <v>647</v>
      </c>
      <c r="AQ52" s="127" t="s">
        <v>648</v>
      </c>
      <c r="AR52" s="127" t="s">
        <v>648</v>
      </c>
      <c r="AS52" s="206" t="s">
        <v>647</v>
      </c>
      <c r="AT52" s="206" t="s">
        <v>648</v>
      </c>
      <c r="AU52" s="220" t="s">
        <v>648</v>
      </c>
      <c r="AV52" s="215"/>
      <c r="AW52" s="206"/>
      <c r="AX52" s="216"/>
    </row>
    <row r="53" spans="1:50" s="39" customFormat="1" ht="408.95" customHeight="1" thickBot="1" x14ac:dyDescent="0.3">
      <c r="A53" s="338"/>
      <c r="B53" s="8" t="s">
        <v>49</v>
      </c>
      <c r="C53" s="8" t="s">
        <v>50</v>
      </c>
      <c r="D53" s="8" t="s">
        <v>127</v>
      </c>
      <c r="E53" s="8" t="s">
        <v>193</v>
      </c>
      <c r="F53" s="8" t="s">
        <v>109</v>
      </c>
      <c r="G53" s="8" t="s">
        <v>135</v>
      </c>
      <c r="H53" s="8" t="s">
        <v>322</v>
      </c>
      <c r="I53" s="8" t="s">
        <v>136</v>
      </c>
      <c r="J53" s="45" t="s">
        <v>751</v>
      </c>
      <c r="K53" s="9" t="s">
        <v>118</v>
      </c>
      <c r="L53" s="9" t="s">
        <v>131</v>
      </c>
      <c r="M53" s="146" t="s">
        <v>57</v>
      </c>
      <c r="N53" s="8" t="s">
        <v>100</v>
      </c>
      <c r="O53" s="45" t="s">
        <v>323</v>
      </c>
      <c r="P53" s="9" t="s">
        <v>137</v>
      </c>
      <c r="Q53" s="9" t="s">
        <v>137</v>
      </c>
      <c r="R53" s="9" t="s">
        <v>137</v>
      </c>
      <c r="S53" s="146" t="s">
        <v>59</v>
      </c>
      <c r="T53" s="9" t="s">
        <v>60</v>
      </c>
      <c r="U53" s="8" t="s">
        <v>324</v>
      </c>
      <c r="V53" s="9" t="s">
        <v>87</v>
      </c>
      <c r="W53" s="9" t="s">
        <v>87</v>
      </c>
      <c r="X53" s="9" t="s">
        <v>87</v>
      </c>
      <c r="Y53" s="146" t="s">
        <v>59</v>
      </c>
      <c r="Z53" s="9" t="s">
        <v>60</v>
      </c>
      <c r="AA53" s="19" t="s">
        <v>138</v>
      </c>
      <c r="AB53" s="19" t="s">
        <v>67</v>
      </c>
      <c r="AC53" s="26" t="str">
        <f>IF([4]Ficha3!$AP$126="","",[4]Ficha3!$AP$126)</f>
        <v>Moderada</v>
      </c>
      <c r="AD53" s="8" t="s">
        <v>325</v>
      </c>
      <c r="AE53" s="26" t="s">
        <v>43</v>
      </c>
      <c r="AF53" s="8" t="s">
        <v>807</v>
      </c>
      <c r="AG53" s="8" t="s">
        <v>156</v>
      </c>
      <c r="AH53" s="8" t="s">
        <v>179</v>
      </c>
      <c r="AI53" s="8" t="s">
        <v>180</v>
      </c>
      <c r="AJ53" s="8" t="s">
        <v>181</v>
      </c>
      <c r="AK53" s="37"/>
      <c r="AL53" s="155">
        <v>0</v>
      </c>
      <c r="AM53" s="236" t="s">
        <v>959</v>
      </c>
      <c r="AN53" s="37" t="s">
        <v>808</v>
      </c>
      <c r="AO53" s="37" t="s">
        <v>182</v>
      </c>
      <c r="AP53" s="37" t="s">
        <v>183</v>
      </c>
      <c r="AQ53" s="46" t="s">
        <v>752</v>
      </c>
      <c r="AR53" s="76" t="s">
        <v>753</v>
      </c>
      <c r="AS53" s="37"/>
      <c r="AT53" s="155">
        <v>0</v>
      </c>
      <c r="AU53" s="237" t="s">
        <v>959</v>
      </c>
      <c r="AV53" s="73" t="s">
        <v>111</v>
      </c>
      <c r="AW53" s="8" t="s">
        <v>111</v>
      </c>
      <c r="AX53" s="10" t="s">
        <v>111</v>
      </c>
    </row>
    <row r="54" spans="1:50" s="81" customFormat="1" ht="12.95" customHeight="1" thickBot="1" x14ac:dyDescent="0.3">
      <c r="AK54" s="192"/>
      <c r="AL54" s="152"/>
      <c r="AM54" s="232"/>
      <c r="AS54" s="192"/>
      <c r="AT54" s="152"/>
      <c r="AU54" s="232"/>
      <c r="AV54" s="117"/>
      <c r="AX54" s="118"/>
    </row>
    <row r="55" spans="1:50" s="39" customFormat="1" ht="311.25" customHeight="1" x14ac:dyDescent="0.25">
      <c r="A55" s="335" t="s">
        <v>47</v>
      </c>
      <c r="B55" s="354" t="str">
        <f>IF([5]Ficha1!$V$13="","",[5]Ficha1!$V$13)</f>
        <v xml:space="preserve">Riesgo de Gestión </v>
      </c>
      <c r="C55" s="354" t="str">
        <f>IF([5]Ficha1!$AY$24="","",[5]Ficha1!$AY$24)</f>
        <v>Operativo</v>
      </c>
      <c r="D55" s="356" t="s">
        <v>82</v>
      </c>
      <c r="E55" s="356" t="s">
        <v>194</v>
      </c>
      <c r="F55" s="333" t="str">
        <f>CONCATENATE(IF([5]Ficha1!$D$29="","",[5]Ficha1!$D$29),"
",IF([5]Ficha1!$D$30="","",[5]Ficha1!$D$30),"
",IF([5]Ficha1!$D$31="","",[5]Ficha1!$D$31),"
",IF([5]Ficha1!$D$32="","",[5]Ficha1!$D$32),"
",IF([5]Ficha1!$D$33="","",[5]Ficha1!$D$33),"
",IF([5]Ficha1!$D$34="","",[5]Ficha1!$D$34))</f>
        <v xml:space="preserve">--- Todos los Trámites y Procedimientos Administrativos
</v>
      </c>
      <c r="G55" s="333" t="str">
        <f>IF([5]Ficha1!$AD$29="","",[5]Ficha1!$AD$29)</f>
        <v>Todos los procesos en el Sistema Integrado de Gestión</v>
      </c>
      <c r="H55" s="333"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v>
      </c>
      <c r="I55" s="333" t="str">
        <f>CONCATENATE(IF([5]Ficha1!$J$51="","",[5]Ficha1!$J$51),"
",IF([5]Ficha1!$J$52="","",[5]Ficha1!$J$52),"
",IF([5]Ficha1!$J$53="","",[5]Ficha1!$J$53),"
",IF([5]Ficha1!$J$54="","",[5]Ficha1!$J$54),"
",IF([5]Ficha1!$J$55="","",[5]Ficha1!$J$55),"
",IF([5]Ficha1!$J$56="","",[5]Ficha1!$J$56),"
",IF([5]Ficha1!$J$57="","",[5]Ficha1!$J$57),"
",IF([5]Ficha1!$J$58="","",[5]Ficha1!$J$58),"
",IF([5]Ficha1!$J$59="","",[5]Ficha1!$J$59),"
",IF([5]Ficha1!$J$60="","",[5]Ficha1!$J$60))</f>
        <v xml:space="preserve">Cambio Normativo.
Emergencia sanitaria por COVID-19
Situaciones emocionales externas que afecten el buen desarrollo de las tareas asignadas a cada uno de los colaboradores.
</v>
      </c>
      <c r="J55" s="373" t="s">
        <v>326</v>
      </c>
      <c r="K55" s="270" t="str">
        <f>IF([5]Ficha1!$J$72="","",[5]Ficha1!$J$72)</f>
        <v>Probable (4)</v>
      </c>
      <c r="L55" s="270" t="str">
        <f>IF([5]Ficha1!$J$79="","",[5]Ficha1!$J$79)</f>
        <v>Menor (2)</v>
      </c>
      <c r="M55" s="329" t="str">
        <f>IF([5]Ficha1!$AP$68="","",[5]Ficha1!$AP$68)</f>
        <v>Alta</v>
      </c>
      <c r="N55" s="333"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333" t="str">
        <f>CONCATENATE(IF([5]Ficha1!$D$87="","",[5]Ficha1!$D$87),"
",IF([5]Ficha1!$D$88="","",[5]Ficha1!$D$88),"
",IF([5]Ficha1!$D$89="","",[5]Ficha1!$D$89),"
",IF([5]Ficha1!$D$90="","",[5]Ficha1!$D$90),"
",IF([5]Ficha1!$D$91="","",[5]Ficha1!$D$91),"
",IF([5]Ficha1!$D$92="","",[5]Ficha1!$D$92),"
",IF([5]Ficha1!$D$93="","",[5]Ficha1!$D$93),"
",IF([5]Ficha1!$D$94="","",[5]Ficha1!$D$94),"
",IF([5]Ficha1!$D$95="","",[5]Ficha1!$D$95),"
",IF([5]Ficha1!$D$96="","",[5]Ficha1!$D$96))</f>
        <v xml:space="preserve">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v>
      </c>
      <c r="P55" s="328"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328"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328"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329" t="str">
        <f>IF([5]Ficha1!$AW$87="","",[5]Ficha1!$AW$87)</f>
        <v>Débil</v>
      </c>
      <c r="T55" s="328" t="str">
        <f>IF([5]Ficha1!$AZ$87="","",[5]Ficha1!$AZ$87)</f>
        <v>No disminuye</v>
      </c>
      <c r="U55" s="333" t="str">
        <f>CONCATENATE(IF([5]Ficha1!$D$102="","",[5]Ficha1!$D$102),"
",IF([5]Ficha1!$D$103="","",[5]Ficha1!$D$103),"
",IF([5]Ficha1!$D$104="","",[5]Ficha1!$D$104),"
",IF([5]Ficha1!$D$105="","",[5]Ficha1!$D$105),"
",IF([5]Ficha1!$D$106="","",[5]Ficha1!$D$106),"
",IF([5]Ficha1!$D$107="","",[5]Ficha1!$D$107),"
",IF([5]Ficha1!$D$108="","",[5]Ficha1!$D$108),"
",IF([5]Ficha1!$D$109="","",[5]Ficha1!$D$109),"
",IF([5]Ficha1!$D$110="","",[5]Ficha1!$D$110),"
",IF([5]Ficha1!$D$111="","",[5]Ficha1!$D$111))</f>
        <v xml:space="preserve">Verificar y/o rectificar que los documentos y el contenido de la información, concernientes a la vinculación de personal de planta.
Inspección a los archivos en custodia de Gestión de Talento Humano.
</v>
      </c>
      <c r="V55" s="328"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328"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328"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329" t="str">
        <f>IF([5]Ficha1!$AW$102="","",[5]Ficha1!$AW$102)</f>
        <v>Moderado</v>
      </c>
      <c r="Z55" s="328" t="str">
        <f>IF([5]Ficha1!$AZ$102="","",[5]Ficha1!$AZ$102)</f>
        <v>No disminuye</v>
      </c>
      <c r="AA55" s="270" t="str">
        <f>IF([5]Ficha1!$J$127="","",[5]Ficha1!$J$127)</f>
        <v>Probable (4)</v>
      </c>
      <c r="AB55" s="270" t="str">
        <f>IF([5]Ficha1!$J$134="","",[5]Ficha1!$J$134)</f>
        <v>Menor (2)</v>
      </c>
      <c r="AC55" s="322" t="str">
        <f>IF([5]Ficha1!$AP$126="","",[5]Ficha1!$AP$126)</f>
        <v>Alta</v>
      </c>
      <c r="AD55" s="333"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322" t="s">
        <v>43</v>
      </c>
      <c r="AF55" s="255" t="s">
        <v>608</v>
      </c>
      <c r="AG55" s="255" t="s">
        <v>609</v>
      </c>
      <c r="AH55" s="255" t="s">
        <v>817</v>
      </c>
      <c r="AI55" s="38" t="s">
        <v>610</v>
      </c>
      <c r="AJ55" s="38" t="s">
        <v>612</v>
      </c>
      <c r="AK55" s="28" t="s">
        <v>960</v>
      </c>
      <c r="AL55" s="154">
        <v>1</v>
      </c>
      <c r="AM55" s="233" t="s">
        <v>909</v>
      </c>
      <c r="AN55" s="263" t="s">
        <v>822</v>
      </c>
      <c r="AO55" s="263" t="s">
        <v>606</v>
      </c>
      <c r="AP55" s="263" t="s">
        <v>824</v>
      </c>
      <c r="AQ55" s="28" t="s">
        <v>607</v>
      </c>
      <c r="AR55" s="74" t="s">
        <v>448</v>
      </c>
      <c r="AS55" s="28" t="s">
        <v>965</v>
      </c>
      <c r="AT55" s="154">
        <v>0.6</v>
      </c>
      <c r="AU55" s="532" t="s">
        <v>909</v>
      </c>
      <c r="AV55" s="365" t="s">
        <v>399</v>
      </c>
      <c r="AW55" s="333" t="s">
        <v>400</v>
      </c>
      <c r="AX55" s="364" t="s">
        <v>401</v>
      </c>
    </row>
    <row r="56" spans="1:50" s="39" customFormat="1" ht="251.25" customHeight="1" x14ac:dyDescent="0.25">
      <c r="A56" s="393"/>
      <c r="B56" s="348"/>
      <c r="C56" s="348"/>
      <c r="D56" s="352"/>
      <c r="E56" s="352"/>
      <c r="F56" s="289"/>
      <c r="G56" s="289"/>
      <c r="H56" s="289"/>
      <c r="I56" s="289"/>
      <c r="J56" s="374"/>
      <c r="K56" s="334"/>
      <c r="L56" s="334"/>
      <c r="M56" s="281"/>
      <c r="N56" s="289"/>
      <c r="O56" s="289"/>
      <c r="P56" s="279"/>
      <c r="Q56" s="279"/>
      <c r="R56" s="279"/>
      <c r="S56" s="281"/>
      <c r="T56" s="279"/>
      <c r="U56" s="289"/>
      <c r="V56" s="279"/>
      <c r="W56" s="279"/>
      <c r="X56" s="279"/>
      <c r="Y56" s="281"/>
      <c r="Z56" s="279"/>
      <c r="AA56" s="334"/>
      <c r="AB56" s="334"/>
      <c r="AC56" s="319"/>
      <c r="AD56" s="289"/>
      <c r="AE56" s="319"/>
      <c r="AF56" s="264" t="s">
        <v>613</v>
      </c>
      <c r="AG56" s="264" t="s">
        <v>614</v>
      </c>
      <c r="AH56" s="264" t="s">
        <v>818</v>
      </c>
      <c r="AI56" s="41" t="s">
        <v>615</v>
      </c>
      <c r="AJ56" s="41" t="s">
        <v>616</v>
      </c>
      <c r="AK56" s="41" t="s">
        <v>961</v>
      </c>
      <c r="AL56" s="153">
        <v>1</v>
      </c>
      <c r="AM56" s="235" t="s">
        <v>909</v>
      </c>
      <c r="AN56" s="264" t="s">
        <v>539</v>
      </c>
      <c r="AO56" s="264" t="s">
        <v>539</v>
      </c>
      <c r="AP56" s="264" t="s">
        <v>539</v>
      </c>
      <c r="AQ56" s="264" t="s">
        <v>540</v>
      </c>
      <c r="AR56" s="264" t="s">
        <v>540</v>
      </c>
      <c r="AS56" s="264" t="s">
        <v>647</v>
      </c>
      <c r="AT56" s="264" t="s">
        <v>648</v>
      </c>
      <c r="AU56" s="259" t="s">
        <v>648</v>
      </c>
      <c r="AV56" s="311"/>
      <c r="AW56" s="289"/>
      <c r="AX56" s="308"/>
    </row>
    <row r="57" spans="1:50" s="39" customFormat="1" ht="273.75" customHeight="1" x14ac:dyDescent="0.25">
      <c r="A57" s="393"/>
      <c r="B57" s="349"/>
      <c r="C57" s="349"/>
      <c r="D57" s="353"/>
      <c r="E57" s="353"/>
      <c r="F57" s="290"/>
      <c r="G57" s="290"/>
      <c r="H57" s="290"/>
      <c r="I57" s="290"/>
      <c r="J57" s="375"/>
      <c r="K57" s="271"/>
      <c r="L57" s="271"/>
      <c r="M57" s="327"/>
      <c r="N57" s="290"/>
      <c r="O57" s="290"/>
      <c r="P57" s="288"/>
      <c r="Q57" s="288"/>
      <c r="R57" s="288"/>
      <c r="S57" s="327"/>
      <c r="T57" s="288"/>
      <c r="U57" s="290"/>
      <c r="V57" s="288"/>
      <c r="W57" s="288"/>
      <c r="X57" s="288"/>
      <c r="Y57" s="327"/>
      <c r="Z57" s="288"/>
      <c r="AA57" s="271"/>
      <c r="AB57" s="271"/>
      <c r="AC57" s="319"/>
      <c r="AD57" s="290"/>
      <c r="AE57" s="319"/>
      <c r="AF57" s="256" t="s">
        <v>617</v>
      </c>
      <c r="AG57" s="256" t="s">
        <v>618</v>
      </c>
      <c r="AH57" s="256" t="s">
        <v>819</v>
      </c>
      <c r="AI57" s="88" t="s">
        <v>597</v>
      </c>
      <c r="AJ57" s="88" t="s">
        <v>619</v>
      </c>
      <c r="AK57" s="41" t="s">
        <v>962</v>
      </c>
      <c r="AL57" s="153">
        <v>1</v>
      </c>
      <c r="AM57" s="235" t="s">
        <v>909</v>
      </c>
      <c r="AN57" s="264" t="s">
        <v>823</v>
      </c>
      <c r="AO57" s="264" t="s">
        <v>605</v>
      </c>
      <c r="AP57" s="264" t="s">
        <v>825</v>
      </c>
      <c r="AQ57" s="41" t="s">
        <v>452</v>
      </c>
      <c r="AR57" s="41" t="s">
        <v>149</v>
      </c>
      <c r="AS57" s="88" t="s">
        <v>965</v>
      </c>
      <c r="AT57" s="208">
        <v>0.6</v>
      </c>
      <c r="AU57" s="529" t="s">
        <v>909</v>
      </c>
      <c r="AV57" s="312"/>
      <c r="AW57" s="290"/>
      <c r="AX57" s="309"/>
    </row>
    <row r="58" spans="1:50" s="39" customFormat="1" ht="202.5" customHeight="1" x14ac:dyDescent="0.25">
      <c r="A58" s="393"/>
      <c r="B58" s="348" t="str">
        <f>IF([5]Ficha2!$V$13="","",[5]Ficha2!$V$13)</f>
        <v xml:space="preserve">Riesgo de Gestión </v>
      </c>
      <c r="C58" s="348" t="str">
        <f>IF([5]Ficha2!$AY$24="","",[5]Ficha2!$AY$24)</f>
        <v>Operativo</v>
      </c>
      <c r="D58" s="352" t="s">
        <v>155</v>
      </c>
      <c r="E58" s="352" t="s">
        <v>195</v>
      </c>
      <c r="F58" s="289" t="str">
        <f>CONCATENATE(IF([5]Ficha2!$D$29="","",[5]Ficha2!$D$29),"
",IF([5]Ficha2!$D$30="","",[5]Ficha2!$D$30),"
",IF([5]Ficha2!$D$31="","",[5]Ficha2!$D$31),"
",IF([5]Ficha2!$D$32="","",[5]Ficha2!$D$32),"
",IF([5]Ficha2!$D$33="","",[5]Ficha2!$D$33),"
",IF([5]Ficha2!$D$34="","",[5]Ficha2!$D$34))</f>
        <v xml:space="preserve">--- Todos los Procedimientos Administrativos
</v>
      </c>
      <c r="G58" s="289" t="str">
        <f>IF([5]Ficha2!$AD$29="","",[5]Ficha2!$AD$29)</f>
        <v>Todos los procesos en el Sistema Integrado de Gestión</v>
      </c>
      <c r="H58" s="289" t="str">
        <f>CONCATENATE(IF([5]Ficha2!$J$39="","",[5]Ficha2!$J$39),"
",IF([5]Ficha2!$J$40="","",[5]Ficha2!$J$40),"
",IF([5]Ficha2!$J$41="","",[5]Ficha2!$J$41),"
",IF([5]Ficha2!$J$42="","",[5]Ficha2!$J$42),"
",IF([5]Ficha2!$J$43="","",[5]Ficha2!$J$43),"
",IF([5]Ficha2!$J$44="","",[5]Ficha2!$J$44),"
",IF([5]Ficha2!$J$45="","",[5]Ficha2!$J$45),"
",IF([5]Ficha2!$J$46="","",[5]Ficha2!$J$46),"
",IF([5]Ficha2!$J$47="","",[5]Ficha2!$J$47),"
",IF([5]Ficha2!$J$48="","",[5]Ficha2!$J$48))</f>
        <v xml:space="preserve">Presupuesto insuficiente para dar cumplimiento al objetivo del proceso Gestión de Talento Humano. 
Inexistencia de un sofware para manejar de manera integral toda la información del Talento Humano. 
</v>
      </c>
      <c r="I58" s="289" t="str">
        <f>CONCATENATE(IF([5]Ficha2!$J$51="","",[5]Ficha2!$J$51),"
",IF([5]Ficha2!$J$52="","",[5]Ficha2!$J$52),"
",IF([5]Ficha2!$J$53="","",[5]Ficha2!$J$53),"
",IF([5]Ficha2!$J$54="","",[5]Ficha2!$J$54),"
",IF([5]Ficha2!$J$55="","",[5]Ficha2!$J$55),"
",IF([5]Ficha2!$J$56="","",[5]Ficha2!$J$56),"
",IF([5]Ficha2!$J$57="","",[5]Ficha2!$J$57),"
",IF([5]Ficha2!$J$58="","",[5]Ficha2!$J$58),"
",IF([5]Ficha2!$J$59="","",[5]Ficha2!$J$59),"
",IF([5]Ficha2!$J$60="","",[5]Ficha2!$J$60))</f>
        <v xml:space="preserve">Emergencia sanitaria por COVID-19
Situaciones emocionales externas que afecten el buen desarrollo de las tareas asignadas a cada uno de los colaboradores.
Cambio Normativo.
</v>
      </c>
      <c r="J58" s="289"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v>
      </c>
      <c r="K58" s="334" t="str">
        <f>IF([5]Ficha2!$J$72="","",[5]Ficha2!$J$72)</f>
        <v>Probable (4)</v>
      </c>
      <c r="L58" s="334" t="str">
        <f>IF([5]Ficha2!$J$79="","",[5]Ficha2!$J$79)</f>
        <v>Menor (2)</v>
      </c>
      <c r="M58" s="281" t="str">
        <f>IF([5]Ficha2!$AP$68="","",[5]Ficha2!$AP$68)</f>
        <v>Alta</v>
      </c>
      <c r="N58" s="289"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289" t="str">
        <f>CONCATENATE(IF([5]Ficha2!$D$87="","",[5]Ficha2!$D$87),"
",IF([5]Ficha2!$D$88="","",[5]Ficha2!$D$88),"
",IF([5]Ficha2!$D$89="","",[5]Ficha2!$D$89),"
",IF([5]Ficha2!$D$90="","",[5]Ficha2!$D$90),"
",IF([5]Ficha2!$D$91="","",[5]Ficha2!$D$91),"
",IF([5]Ficha2!$D$92="","",[5]Ficha2!$D$92),"
",IF([5]Ficha2!$D$93="","",[5]Ficha2!$D$93),"
",IF([5]Ficha2!$D$94="","",[5]Ficha2!$D$94),"
",IF([5]Ficha2!$D$95="","",[5]Ficha2!$D$95),"
",IF([5]Ficha2!$D$96="","",[5]Ficha2!$D$96))</f>
        <v xml:space="preserve">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v>
      </c>
      <c r="P58" s="279"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279"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279"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281" t="str">
        <f>IF([5]Ficha2!$AW$87="","",[5]Ficha2!$AW$87)</f>
        <v>Moderado</v>
      </c>
      <c r="T58" s="279" t="str">
        <f>IF([5]Ficha2!$AZ$87="","",[5]Ficha2!$AZ$87)</f>
        <v>No disminuye</v>
      </c>
      <c r="U58" s="283" t="s">
        <v>620</v>
      </c>
      <c r="V58" s="279"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279"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279"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281" t="str">
        <f>IF([5]Ficha2!$AW$102="","",[5]Ficha2!$AW$102)</f>
        <v>Moderado</v>
      </c>
      <c r="Z58" s="279" t="str">
        <f>IF([5]Ficha2!$AZ$102="","",[5]Ficha2!$AZ$102)</f>
        <v>No disminuye</v>
      </c>
      <c r="AA58" s="334" t="str">
        <f>IF([5]Ficha2!$J$127="","",[5]Ficha2!$J$127)</f>
        <v>Probable (4)</v>
      </c>
      <c r="AB58" s="334" t="str">
        <f>IF([5]Ficha2!$J$134="","",[5]Ficha2!$J$134)</f>
        <v>Menor (2)</v>
      </c>
      <c r="AC58" s="285" t="str">
        <f>IF([5]Ficha2!$AP$126="","",[5]Ficha2!$AP$126)</f>
        <v>Alta</v>
      </c>
      <c r="AD58" s="283" t="str">
        <f>IF([5]Ficha2!$AP$130="","",[5]Ficha2!$AP$130)</f>
        <v>Despues de la implementacion de controles el riesgo sigue en una zona de ubicación Alta, para ello se deben establecer acciones preventivas y dectectivas efectivas para asi reducir el riesgo y evitar su materializacion.</v>
      </c>
      <c r="AE58" s="285" t="s">
        <v>43</v>
      </c>
      <c r="AF58" s="264" t="s">
        <v>598</v>
      </c>
      <c r="AG58" s="264" t="s">
        <v>599</v>
      </c>
      <c r="AH58" s="264" t="s">
        <v>820</v>
      </c>
      <c r="AI58" s="41" t="s">
        <v>600</v>
      </c>
      <c r="AJ58" s="41" t="s">
        <v>601</v>
      </c>
      <c r="AK58" s="41" t="s">
        <v>963</v>
      </c>
      <c r="AL58" s="153">
        <v>1</v>
      </c>
      <c r="AM58" s="235" t="s">
        <v>909</v>
      </c>
      <c r="AN58" s="264" t="s">
        <v>826</v>
      </c>
      <c r="AO58" s="264" t="s">
        <v>602</v>
      </c>
      <c r="AP58" s="264" t="s">
        <v>900</v>
      </c>
      <c r="AQ58" s="41" t="s">
        <v>604</v>
      </c>
      <c r="AR58" s="41" t="s">
        <v>442</v>
      </c>
      <c r="AS58" s="41" t="s">
        <v>966</v>
      </c>
      <c r="AT58" s="153">
        <v>1</v>
      </c>
      <c r="AU58" s="529" t="s">
        <v>909</v>
      </c>
      <c r="AV58" s="310" t="s">
        <v>402</v>
      </c>
      <c r="AW58" s="283" t="s">
        <v>403</v>
      </c>
      <c r="AX58" s="307" t="s">
        <v>404</v>
      </c>
    </row>
    <row r="59" spans="1:50" s="39" customFormat="1" ht="196.5" customHeight="1" thickBot="1" x14ac:dyDescent="0.3">
      <c r="A59" s="338"/>
      <c r="B59" s="355"/>
      <c r="C59" s="355"/>
      <c r="D59" s="357"/>
      <c r="E59" s="357"/>
      <c r="F59" s="284"/>
      <c r="G59" s="284"/>
      <c r="H59" s="284"/>
      <c r="I59" s="284"/>
      <c r="J59" s="284"/>
      <c r="K59" s="298"/>
      <c r="L59" s="298"/>
      <c r="M59" s="282"/>
      <c r="N59" s="284"/>
      <c r="O59" s="284"/>
      <c r="P59" s="280"/>
      <c r="Q59" s="280"/>
      <c r="R59" s="280"/>
      <c r="S59" s="282"/>
      <c r="T59" s="280"/>
      <c r="U59" s="284"/>
      <c r="V59" s="280"/>
      <c r="W59" s="280"/>
      <c r="X59" s="280"/>
      <c r="Y59" s="282"/>
      <c r="Z59" s="280"/>
      <c r="AA59" s="298"/>
      <c r="AB59" s="298"/>
      <c r="AC59" s="286"/>
      <c r="AD59" s="284"/>
      <c r="AE59" s="286"/>
      <c r="AF59" s="262" t="s">
        <v>596</v>
      </c>
      <c r="AG59" s="262" t="s">
        <v>854</v>
      </c>
      <c r="AH59" s="262" t="s">
        <v>821</v>
      </c>
      <c r="AI59" s="266" t="s">
        <v>597</v>
      </c>
      <c r="AJ59" s="266" t="s">
        <v>538</v>
      </c>
      <c r="AK59" s="42" t="s">
        <v>964</v>
      </c>
      <c r="AL59" s="155">
        <v>1</v>
      </c>
      <c r="AM59" s="236" t="s">
        <v>909</v>
      </c>
      <c r="AN59" s="262" t="s">
        <v>827</v>
      </c>
      <c r="AO59" s="262" t="s">
        <v>603</v>
      </c>
      <c r="AP59" s="262" t="s">
        <v>901</v>
      </c>
      <c r="AQ59" s="266" t="s">
        <v>452</v>
      </c>
      <c r="AR59" s="103" t="s">
        <v>149</v>
      </c>
      <c r="AS59" s="42" t="s">
        <v>967</v>
      </c>
      <c r="AT59" s="155">
        <v>1</v>
      </c>
      <c r="AU59" s="533" t="s">
        <v>909</v>
      </c>
      <c r="AV59" s="362"/>
      <c r="AW59" s="284"/>
      <c r="AX59" s="361"/>
    </row>
    <row r="60" spans="1:50" s="81" customFormat="1" ht="12.95" customHeight="1" thickBot="1" x14ac:dyDescent="0.3">
      <c r="AK60" s="192"/>
      <c r="AL60" s="152"/>
      <c r="AM60" s="232"/>
      <c r="AS60" s="192"/>
      <c r="AT60" s="152"/>
      <c r="AU60" s="232"/>
      <c r="AV60" s="117"/>
      <c r="AX60" s="118"/>
    </row>
    <row r="61" spans="1:50" s="39" customFormat="1" ht="162" customHeight="1" x14ac:dyDescent="0.25">
      <c r="A61" s="335" t="s">
        <v>139</v>
      </c>
      <c r="B61" s="328" t="s">
        <v>49</v>
      </c>
      <c r="C61" s="423" t="s">
        <v>113</v>
      </c>
      <c r="D61" s="421" t="s">
        <v>103</v>
      </c>
      <c r="E61" s="385" t="s">
        <v>184</v>
      </c>
      <c r="F61" s="333" t="s">
        <v>92</v>
      </c>
      <c r="G61" s="333" t="s">
        <v>135</v>
      </c>
      <c r="H61" s="333" t="s">
        <v>417</v>
      </c>
      <c r="I61" s="333" t="s">
        <v>327</v>
      </c>
      <c r="J61" s="333" t="s">
        <v>200</v>
      </c>
      <c r="K61" s="270" t="s">
        <v>140</v>
      </c>
      <c r="L61" s="270" t="s">
        <v>67</v>
      </c>
      <c r="M61" s="329" t="s">
        <v>119</v>
      </c>
      <c r="N61" s="328"/>
      <c r="O61" s="333" t="s">
        <v>201</v>
      </c>
      <c r="P61" s="328" t="s">
        <v>106</v>
      </c>
      <c r="Q61" s="328" t="s">
        <v>106</v>
      </c>
      <c r="R61" s="328" t="s">
        <v>106</v>
      </c>
      <c r="S61" s="329" t="s">
        <v>59</v>
      </c>
      <c r="T61" s="328" t="s">
        <v>60</v>
      </c>
      <c r="U61" s="333" t="s">
        <v>328</v>
      </c>
      <c r="V61" s="328" t="s">
        <v>106</v>
      </c>
      <c r="W61" s="328" t="s">
        <v>106</v>
      </c>
      <c r="X61" s="328" t="s">
        <v>106</v>
      </c>
      <c r="Y61" s="329" t="s">
        <v>59</v>
      </c>
      <c r="Z61" s="328" t="s">
        <v>60</v>
      </c>
      <c r="AA61" s="328" t="s">
        <v>55</v>
      </c>
      <c r="AB61" s="328" t="s">
        <v>67</v>
      </c>
      <c r="AC61" s="350" t="str">
        <f>IF([5]Ficha2!$AP$126="","",[5]Ficha2!$AP$126)</f>
        <v>Alta</v>
      </c>
      <c r="AD61" s="333" t="s">
        <v>141</v>
      </c>
      <c r="AE61" s="350" t="s">
        <v>43</v>
      </c>
      <c r="AF61" s="425" t="s">
        <v>80</v>
      </c>
      <c r="AG61" s="425" t="s">
        <v>80</v>
      </c>
      <c r="AH61" s="425" t="s">
        <v>80</v>
      </c>
      <c r="AI61" s="425" t="s">
        <v>80</v>
      </c>
      <c r="AJ61" s="425" t="s">
        <v>80</v>
      </c>
      <c r="AK61" s="425" t="s">
        <v>80</v>
      </c>
      <c r="AL61" s="425" t="s">
        <v>80</v>
      </c>
      <c r="AM61" s="325" t="s">
        <v>80</v>
      </c>
      <c r="AN61" s="101" t="s">
        <v>588</v>
      </c>
      <c r="AO61" s="121" t="s">
        <v>414</v>
      </c>
      <c r="AP61" s="121" t="s">
        <v>829</v>
      </c>
      <c r="AQ61" s="121" t="s">
        <v>415</v>
      </c>
      <c r="AR61" s="83" t="s">
        <v>416</v>
      </c>
      <c r="AS61" s="535" t="s">
        <v>969</v>
      </c>
      <c r="AT61" s="195">
        <v>1</v>
      </c>
      <c r="AU61" s="536" t="s">
        <v>909</v>
      </c>
      <c r="AV61" s="72" t="s">
        <v>111</v>
      </c>
      <c r="AW61" s="207" t="s">
        <v>111</v>
      </c>
      <c r="AX61" s="217" t="s">
        <v>111</v>
      </c>
    </row>
    <row r="62" spans="1:50" s="39" customFormat="1" ht="156" customHeight="1" x14ac:dyDescent="0.25">
      <c r="A62" s="439"/>
      <c r="B62" s="288"/>
      <c r="C62" s="424"/>
      <c r="D62" s="422"/>
      <c r="E62" s="380"/>
      <c r="F62" s="290"/>
      <c r="G62" s="290"/>
      <c r="H62" s="290"/>
      <c r="I62" s="290"/>
      <c r="J62" s="290"/>
      <c r="K62" s="271"/>
      <c r="L62" s="271"/>
      <c r="M62" s="327"/>
      <c r="N62" s="288"/>
      <c r="O62" s="290"/>
      <c r="P62" s="288"/>
      <c r="Q62" s="288"/>
      <c r="R62" s="288"/>
      <c r="S62" s="327"/>
      <c r="T62" s="288"/>
      <c r="U62" s="290"/>
      <c r="V62" s="288"/>
      <c r="W62" s="288"/>
      <c r="X62" s="288"/>
      <c r="Y62" s="327"/>
      <c r="Z62" s="288"/>
      <c r="AA62" s="288"/>
      <c r="AB62" s="288"/>
      <c r="AC62" s="363"/>
      <c r="AD62" s="290"/>
      <c r="AE62" s="363"/>
      <c r="AF62" s="426"/>
      <c r="AG62" s="426"/>
      <c r="AH62" s="426"/>
      <c r="AI62" s="426"/>
      <c r="AJ62" s="426"/>
      <c r="AK62" s="426"/>
      <c r="AL62" s="426"/>
      <c r="AM62" s="326"/>
      <c r="AN62" s="102" t="s">
        <v>589</v>
      </c>
      <c r="AO62" s="127" t="s">
        <v>418</v>
      </c>
      <c r="AP62" s="127" t="s">
        <v>830</v>
      </c>
      <c r="AQ62" s="127" t="s">
        <v>197</v>
      </c>
      <c r="AR62" s="77" t="s">
        <v>198</v>
      </c>
      <c r="AS62" s="197" t="s">
        <v>970</v>
      </c>
      <c r="AT62" s="196">
        <v>1</v>
      </c>
      <c r="AU62" s="537" t="s">
        <v>909</v>
      </c>
      <c r="AV62" s="213"/>
      <c r="AW62" s="205"/>
      <c r="AX62" s="202"/>
    </row>
    <row r="63" spans="1:50" s="39" customFormat="1" ht="148.5" customHeight="1" x14ac:dyDescent="0.25">
      <c r="A63" s="336"/>
      <c r="B63" s="127" t="s">
        <v>49</v>
      </c>
      <c r="C63" s="129" t="s">
        <v>146</v>
      </c>
      <c r="D63" s="47" t="s">
        <v>103</v>
      </c>
      <c r="E63" s="47" t="s">
        <v>329</v>
      </c>
      <c r="F63" s="127" t="s">
        <v>92</v>
      </c>
      <c r="G63" s="127" t="s">
        <v>135</v>
      </c>
      <c r="H63" s="127" t="s">
        <v>330</v>
      </c>
      <c r="I63" s="127" t="s">
        <v>111</v>
      </c>
      <c r="J63" s="127" t="s">
        <v>331</v>
      </c>
      <c r="K63" s="134" t="s">
        <v>55</v>
      </c>
      <c r="L63" s="134" t="s">
        <v>67</v>
      </c>
      <c r="M63" s="138" t="s">
        <v>119</v>
      </c>
      <c r="N63" s="127" t="s">
        <v>332</v>
      </c>
      <c r="O63" s="127" t="s">
        <v>333</v>
      </c>
      <c r="P63" s="136" t="s">
        <v>202</v>
      </c>
      <c r="Q63" s="136" t="s">
        <v>202</v>
      </c>
      <c r="R63" s="136" t="s">
        <v>202</v>
      </c>
      <c r="S63" s="138" t="s">
        <v>59</v>
      </c>
      <c r="T63" s="136" t="s">
        <v>60</v>
      </c>
      <c r="U63" s="127" t="s">
        <v>334</v>
      </c>
      <c r="V63" s="136" t="s">
        <v>202</v>
      </c>
      <c r="W63" s="136" t="s">
        <v>202</v>
      </c>
      <c r="X63" s="136" t="s">
        <v>202</v>
      </c>
      <c r="Y63" s="138" t="s">
        <v>59</v>
      </c>
      <c r="Z63" s="136" t="s">
        <v>60</v>
      </c>
      <c r="AA63" s="136" t="s">
        <v>55</v>
      </c>
      <c r="AB63" s="136" t="s">
        <v>67</v>
      </c>
      <c r="AC63" s="126" t="str">
        <f>IF([5]Ficha2!$AP$126="","",[5]Ficha2!$AP$126)</f>
        <v>Alta</v>
      </c>
      <c r="AD63" s="127" t="s">
        <v>157</v>
      </c>
      <c r="AE63" s="126" t="s">
        <v>43</v>
      </c>
      <c r="AF63" s="127" t="s">
        <v>587</v>
      </c>
      <c r="AG63" s="127" t="s">
        <v>587</v>
      </c>
      <c r="AH63" s="127" t="s">
        <v>587</v>
      </c>
      <c r="AI63" s="127" t="s">
        <v>587</v>
      </c>
      <c r="AJ63" s="127" t="s">
        <v>587</v>
      </c>
      <c r="AK63" s="206" t="s">
        <v>539</v>
      </c>
      <c r="AL63" s="206" t="s">
        <v>539</v>
      </c>
      <c r="AM63" s="220" t="s">
        <v>539</v>
      </c>
      <c r="AN63" s="127" t="s">
        <v>831</v>
      </c>
      <c r="AO63" s="127" t="s">
        <v>335</v>
      </c>
      <c r="AP63" s="127" t="s">
        <v>196</v>
      </c>
      <c r="AQ63" s="127" t="s">
        <v>197</v>
      </c>
      <c r="AR63" s="77" t="s">
        <v>198</v>
      </c>
      <c r="AS63" s="538" t="s">
        <v>971</v>
      </c>
      <c r="AT63" s="198">
        <v>1</v>
      </c>
      <c r="AU63" s="537" t="s">
        <v>909</v>
      </c>
      <c r="AV63" s="215" t="s">
        <v>111</v>
      </c>
      <c r="AW63" s="206" t="s">
        <v>111</v>
      </c>
      <c r="AX63" s="216" t="s">
        <v>111</v>
      </c>
    </row>
    <row r="64" spans="1:50" s="39" customFormat="1" ht="203.25" customHeight="1" thickBot="1" x14ac:dyDescent="0.3">
      <c r="A64" s="338"/>
      <c r="B64" s="8" t="s">
        <v>49</v>
      </c>
      <c r="C64" s="8" t="s">
        <v>113</v>
      </c>
      <c r="D64" s="48" t="s">
        <v>144</v>
      </c>
      <c r="E64" s="48" t="s">
        <v>336</v>
      </c>
      <c r="F64" s="8" t="s">
        <v>92</v>
      </c>
      <c r="G64" s="8" t="s">
        <v>135</v>
      </c>
      <c r="H64" s="8" t="s">
        <v>590</v>
      </c>
      <c r="I64" s="8" t="s">
        <v>111</v>
      </c>
      <c r="J64" s="8" t="s">
        <v>591</v>
      </c>
      <c r="K64" s="19" t="s">
        <v>55</v>
      </c>
      <c r="L64" s="19" t="s">
        <v>67</v>
      </c>
      <c r="M64" s="146" t="s">
        <v>119</v>
      </c>
      <c r="N64" s="8" t="s">
        <v>100</v>
      </c>
      <c r="O64" s="8" t="s">
        <v>592</v>
      </c>
      <c r="P64" s="9" t="s">
        <v>593</v>
      </c>
      <c r="Q64" s="9" t="s">
        <v>594</v>
      </c>
      <c r="R64" s="9" t="s">
        <v>593</v>
      </c>
      <c r="S64" s="146" t="s">
        <v>65</v>
      </c>
      <c r="T64" s="9" t="s">
        <v>98</v>
      </c>
      <c r="U64" s="8" t="s">
        <v>595</v>
      </c>
      <c r="V64" s="9" t="s">
        <v>202</v>
      </c>
      <c r="W64" s="9" t="s">
        <v>202</v>
      </c>
      <c r="X64" s="9" t="s">
        <v>202</v>
      </c>
      <c r="Y64" s="146" t="s">
        <v>59</v>
      </c>
      <c r="Z64" s="9" t="s">
        <v>60</v>
      </c>
      <c r="AA64" s="9" t="s">
        <v>55</v>
      </c>
      <c r="AB64" s="9" t="s">
        <v>67</v>
      </c>
      <c r="AC64" s="27" t="str">
        <f>IF([5]Ficha2!$AP$126="","",[5]Ficha2!$AP$126)</f>
        <v>Alta</v>
      </c>
      <c r="AD64" s="8" t="s">
        <v>157</v>
      </c>
      <c r="AE64" s="27" t="s">
        <v>43</v>
      </c>
      <c r="AF64" s="37" t="s">
        <v>828</v>
      </c>
      <c r="AG64" s="8" t="s">
        <v>337</v>
      </c>
      <c r="AH64" s="8" t="s">
        <v>338</v>
      </c>
      <c r="AI64" s="8" t="s">
        <v>197</v>
      </c>
      <c r="AJ64" s="8" t="s">
        <v>198</v>
      </c>
      <c r="AK64" s="199" t="s">
        <v>968</v>
      </c>
      <c r="AL64" s="200">
        <v>1</v>
      </c>
      <c r="AM64" s="534" t="s">
        <v>909</v>
      </c>
      <c r="AN64" s="8" t="s">
        <v>832</v>
      </c>
      <c r="AO64" s="8" t="s">
        <v>199</v>
      </c>
      <c r="AP64" s="8" t="s">
        <v>339</v>
      </c>
      <c r="AQ64" s="8" t="s">
        <v>142</v>
      </c>
      <c r="AR64" s="78" t="s">
        <v>143</v>
      </c>
      <c r="AS64" s="199" t="s">
        <v>972</v>
      </c>
      <c r="AT64" s="200">
        <v>1</v>
      </c>
      <c r="AU64" s="534" t="s">
        <v>909</v>
      </c>
      <c r="AV64" s="73" t="s">
        <v>111</v>
      </c>
      <c r="AW64" s="8" t="s">
        <v>111</v>
      </c>
      <c r="AX64" s="10" t="s">
        <v>111</v>
      </c>
    </row>
    <row r="65" spans="1:50" s="81" customFormat="1" ht="12.95" customHeight="1" thickBot="1" x14ac:dyDescent="0.3">
      <c r="AK65" s="192"/>
      <c r="AL65" s="152"/>
      <c r="AM65" s="232"/>
      <c r="AS65" s="192"/>
      <c r="AT65" s="152"/>
      <c r="AU65" s="232"/>
      <c r="AV65" s="117"/>
      <c r="AX65" s="118"/>
    </row>
    <row r="66" spans="1:50" s="39" customFormat="1" ht="190.5" customHeight="1" x14ac:dyDescent="0.25">
      <c r="A66" s="335" t="s">
        <v>145</v>
      </c>
      <c r="B66" s="333" t="s">
        <v>49</v>
      </c>
      <c r="C66" s="333" t="s">
        <v>146</v>
      </c>
      <c r="D66" s="385" t="s">
        <v>91</v>
      </c>
      <c r="E66" s="385" t="s">
        <v>203</v>
      </c>
      <c r="F66" s="333" t="s">
        <v>109</v>
      </c>
      <c r="G66" s="333" t="s">
        <v>115</v>
      </c>
      <c r="H66" s="333" t="s">
        <v>209</v>
      </c>
      <c r="I66" s="333" t="s">
        <v>210</v>
      </c>
      <c r="J66" s="333" t="s">
        <v>555</v>
      </c>
      <c r="K66" s="270" t="s">
        <v>55</v>
      </c>
      <c r="L66" s="270" t="s">
        <v>56</v>
      </c>
      <c r="M66" s="329" t="s">
        <v>57</v>
      </c>
      <c r="N66" s="333" t="s">
        <v>147</v>
      </c>
      <c r="O66" s="333" t="s">
        <v>222</v>
      </c>
      <c r="P66" s="328" t="s">
        <v>96</v>
      </c>
      <c r="Q66" s="328" t="s">
        <v>87</v>
      </c>
      <c r="R66" s="328" t="s">
        <v>96</v>
      </c>
      <c r="S66" s="329" t="s">
        <v>97</v>
      </c>
      <c r="T66" s="328" t="s">
        <v>98</v>
      </c>
      <c r="U66" s="333" t="s">
        <v>226</v>
      </c>
      <c r="V66" s="328" t="s">
        <v>106</v>
      </c>
      <c r="W66" s="328" t="s">
        <v>106</v>
      </c>
      <c r="X66" s="328" t="s">
        <v>106</v>
      </c>
      <c r="Y66" s="329" t="s">
        <v>59</v>
      </c>
      <c r="Z66" s="328" t="s">
        <v>60</v>
      </c>
      <c r="AA66" s="270" t="s">
        <v>55</v>
      </c>
      <c r="AB66" s="270" t="s">
        <v>85</v>
      </c>
      <c r="AC66" s="291" t="str">
        <f>IF([4]Ficha3!$AP$126="","",[4]Ficha3!$AP$126)</f>
        <v>Moderada</v>
      </c>
      <c r="AD66" s="333" t="s">
        <v>231</v>
      </c>
      <c r="AE66" s="291" t="s">
        <v>43</v>
      </c>
      <c r="AF66" s="121" t="s">
        <v>548</v>
      </c>
      <c r="AG66" s="121" t="s">
        <v>549</v>
      </c>
      <c r="AH66" s="121" t="s">
        <v>833</v>
      </c>
      <c r="AI66" s="121" t="s">
        <v>543</v>
      </c>
      <c r="AJ66" s="121" t="s">
        <v>474</v>
      </c>
      <c r="AK66" s="263" t="s">
        <v>973</v>
      </c>
      <c r="AL66" s="154">
        <v>1</v>
      </c>
      <c r="AM66" s="233" t="s">
        <v>909</v>
      </c>
      <c r="AN66" s="121" t="s">
        <v>572</v>
      </c>
      <c r="AO66" s="121" t="s">
        <v>572</v>
      </c>
      <c r="AP66" s="121" t="s">
        <v>572</v>
      </c>
      <c r="AQ66" s="130" t="s">
        <v>540</v>
      </c>
      <c r="AR66" s="130" t="s">
        <v>540</v>
      </c>
      <c r="AS66" s="210" t="s">
        <v>647</v>
      </c>
      <c r="AT66" s="210" t="s">
        <v>648</v>
      </c>
      <c r="AU66" s="225" t="s">
        <v>648</v>
      </c>
      <c r="AV66" s="365" t="s">
        <v>237</v>
      </c>
      <c r="AW66" s="333" t="s">
        <v>238</v>
      </c>
      <c r="AX66" s="364" t="s">
        <v>239</v>
      </c>
    </row>
    <row r="67" spans="1:50" s="39" customFormat="1" ht="195" customHeight="1" x14ac:dyDescent="0.25">
      <c r="A67" s="439"/>
      <c r="B67" s="290"/>
      <c r="C67" s="290"/>
      <c r="D67" s="380"/>
      <c r="E67" s="380"/>
      <c r="F67" s="290"/>
      <c r="G67" s="290"/>
      <c r="H67" s="290"/>
      <c r="I67" s="290"/>
      <c r="J67" s="290"/>
      <c r="K67" s="271"/>
      <c r="L67" s="271"/>
      <c r="M67" s="327"/>
      <c r="N67" s="290"/>
      <c r="O67" s="290"/>
      <c r="P67" s="288"/>
      <c r="Q67" s="288"/>
      <c r="R67" s="288"/>
      <c r="S67" s="327"/>
      <c r="T67" s="288"/>
      <c r="U67" s="290"/>
      <c r="V67" s="288"/>
      <c r="W67" s="288"/>
      <c r="X67" s="288"/>
      <c r="Y67" s="327"/>
      <c r="Z67" s="288"/>
      <c r="AA67" s="271"/>
      <c r="AB67" s="271"/>
      <c r="AC67" s="292"/>
      <c r="AD67" s="290"/>
      <c r="AE67" s="292"/>
      <c r="AF67" s="127" t="s">
        <v>552</v>
      </c>
      <c r="AG67" s="127" t="s">
        <v>553</v>
      </c>
      <c r="AH67" s="127" t="s">
        <v>834</v>
      </c>
      <c r="AI67" s="127" t="s">
        <v>554</v>
      </c>
      <c r="AJ67" s="127" t="s">
        <v>550</v>
      </c>
      <c r="AK67" s="256" t="s">
        <v>974</v>
      </c>
      <c r="AL67" s="208">
        <v>0.75</v>
      </c>
      <c r="AM67" s="235" t="s">
        <v>909</v>
      </c>
      <c r="AN67" s="127" t="s">
        <v>835</v>
      </c>
      <c r="AO67" s="127" t="s">
        <v>235</v>
      </c>
      <c r="AP67" s="127" t="s">
        <v>236</v>
      </c>
      <c r="AQ67" s="127" t="s">
        <v>148</v>
      </c>
      <c r="AR67" s="127" t="s">
        <v>149</v>
      </c>
      <c r="AS67" s="264" t="s">
        <v>984</v>
      </c>
      <c r="AT67" s="153">
        <v>1</v>
      </c>
      <c r="AU67" s="235" t="s">
        <v>909</v>
      </c>
      <c r="AV67" s="312"/>
      <c r="AW67" s="290"/>
      <c r="AX67" s="309"/>
    </row>
    <row r="68" spans="1:50" s="39" customFormat="1" ht="188.25" customHeight="1" x14ac:dyDescent="0.25">
      <c r="A68" s="336"/>
      <c r="B68" s="283" t="s">
        <v>49</v>
      </c>
      <c r="C68" s="283" t="s">
        <v>146</v>
      </c>
      <c r="D68" s="378" t="s">
        <v>82</v>
      </c>
      <c r="E68" s="378" t="s">
        <v>204</v>
      </c>
      <c r="F68" s="283" t="s">
        <v>109</v>
      </c>
      <c r="G68" s="283" t="s">
        <v>115</v>
      </c>
      <c r="H68" s="283" t="s">
        <v>211</v>
      </c>
      <c r="I68" s="283" t="s">
        <v>212</v>
      </c>
      <c r="J68" s="283" t="s">
        <v>230</v>
      </c>
      <c r="K68" s="297" t="s">
        <v>55</v>
      </c>
      <c r="L68" s="297" t="s">
        <v>56</v>
      </c>
      <c r="M68" s="296" t="s">
        <v>57</v>
      </c>
      <c r="N68" s="283" t="s">
        <v>150</v>
      </c>
      <c r="O68" s="283" t="s">
        <v>223</v>
      </c>
      <c r="P68" s="287" t="s">
        <v>96</v>
      </c>
      <c r="Q68" s="287" t="s">
        <v>87</v>
      </c>
      <c r="R68" s="287" t="s">
        <v>96</v>
      </c>
      <c r="S68" s="296" t="s">
        <v>97</v>
      </c>
      <c r="T68" s="287" t="s">
        <v>98</v>
      </c>
      <c r="U68" s="283" t="s">
        <v>227</v>
      </c>
      <c r="V68" s="287" t="s">
        <v>134</v>
      </c>
      <c r="W68" s="287" t="s">
        <v>106</v>
      </c>
      <c r="X68" s="287" t="s">
        <v>134</v>
      </c>
      <c r="Y68" s="296" t="s">
        <v>97</v>
      </c>
      <c r="Z68" s="287" t="s">
        <v>98</v>
      </c>
      <c r="AA68" s="297" t="s">
        <v>55</v>
      </c>
      <c r="AB68" s="297" t="s">
        <v>56</v>
      </c>
      <c r="AC68" s="382" t="s">
        <v>57</v>
      </c>
      <c r="AD68" s="283" t="s">
        <v>232</v>
      </c>
      <c r="AE68" s="382" t="s">
        <v>43</v>
      </c>
      <c r="AF68" s="127" t="s">
        <v>556</v>
      </c>
      <c r="AG68" s="127" t="s">
        <v>557</v>
      </c>
      <c r="AH68" s="127" t="s">
        <v>836</v>
      </c>
      <c r="AI68" s="127" t="s">
        <v>558</v>
      </c>
      <c r="AJ68" s="127" t="s">
        <v>559</v>
      </c>
      <c r="AK68" s="264" t="s">
        <v>975</v>
      </c>
      <c r="AL68" s="153">
        <v>1</v>
      </c>
      <c r="AM68" s="235" t="s">
        <v>909</v>
      </c>
      <c r="AN68" s="127" t="s">
        <v>539</v>
      </c>
      <c r="AO68" s="127" t="s">
        <v>539</v>
      </c>
      <c r="AP68" s="127" t="s">
        <v>539</v>
      </c>
      <c r="AQ68" s="127" t="s">
        <v>540</v>
      </c>
      <c r="AR68" s="127" t="s">
        <v>540</v>
      </c>
      <c r="AS68" s="206" t="s">
        <v>647</v>
      </c>
      <c r="AT68" s="206" t="s">
        <v>648</v>
      </c>
      <c r="AU68" s="220" t="s">
        <v>648</v>
      </c>
      <c r="AV68" s="310" t="s">
        <v>240</v>
      </c>
      <c r="AW68" s="283" t="s">
        <v>241</v>
      </c>
      <c r="AX68" s="307" t="s">
        <v>242</v>
      </c>
    </row>
    <row r="69" spans="1:50" s="39" customFormat="1" ht="154.5" customHeight="1" x14ac:dyDescent="0.25">
      <c r="A69" s="336"/>
      <c r="B69" s="289"/>
      <c r="C69" s="289"/>
      <c r="D69" s="379"/>
      <c r="E69" s="379"/>
      <c r="F69" s="289"/>
      <c r="G69" s="289"/>
      <c r="H69" s="289"/>
      <c r="I69" s="289"/>
      <c r="J69" s="289"/>
      <c r="K69" s="334"/>
      <c r="L69" s="334"/>
      <c r="M69" s="281"/>
      <c r="N69" s="289"/>
      <c r="O69" s="289"/>
      <c r="P69" s="279"/>
      <c r="Q69" s="279"/>
      <c r="R69" s="279"/>
      <c r="S69" s="281"/>
      <c r="T69" s="279"/>
      <c r="U69" s="289"/>
      <c r="V69" s="279"/>
      <c r="W69" s="279"/>
      <c r="X69" s="279"/>
      <c r="Y69" s="281"/>
      <c r="Z69" s="279"/>
      <c r="AA69" s="334"/>
      <c r="AB69" s="334"/>
      <c r="AC69" s="331"/>
      <c r="AD69" s="289"/>
      <c r="AE69" s="331"/>
      <c r="AF69" s="127" t="s">
        <v>560</v>
      </c>
      <c r="AG69" s="127" t="s">
        <v>561</v>
      </c>
      <c r="AH69" s="127" t="s">
        <v>837</v>
      </c>
      <c r="AI69" s="127" t="s">
        <v>562</v>
      </c>
      <c r="AJ69" s="127" t="s">
        <v>510</v>
      </c>
      <c r="AK69" s="264" t="s">
        <v>976</v>
      </c>
      <c r="AL69" s="153">
        <v>1</v>
      </c>
      <c r="AM69" s="235" t="s">
        <v>909</v>
      </c>
      <c r="AN69" s="127" t="s">
        <v>539</v>
      </c>
      <c r="AO69" s="127" t="s">
        <v>539</v>
      </c>
      <c r="AP69" s="127" t="s">
        <v>539</v>
      </c>
      <c r="AQ69" s="127" t="s">
        <v>540</v>
      </c>
      <c r="AR69" s="127" t="s">
        <v>540</v>
      </c>
      <c r="AS69" s="206" t="s">
        <v>647</v>
      </c>
      <c r="AT69" s="206" t="s">
        <v>648</v>
      </c>
      <c r="AU69" s="220" t="s">
        <v>648</v>
      </c>
      <c r="AV69" s="311"/>
      <c r="AW69" s="289"/>
      <c r="AX69" s="308"/>
    </row>
    <row r="70" spans="1:50" s="39" customFormat="1" ht="293.25" customHeight="1" x14ac:dyDescent="0.25">
      <c r="A70" s="336"/>
      <c r="B70" s="290"/>
      <c r="C70" s="290"/>
      <c r="D70" s="380"/>
      <c r="E70" s="380"/>
      <c r="F70" s="290"/>
      <c r="G70" s="290"/>
      <c r="H70" s="290"/>
      <c r="I70" s="290"/>
      <c r="J70" s="290"/>
      <c r="K70" s="271"/>
      <c r="L70" s="271"/>
      <c r="M70" s="327"/>
      <c r="N70" s="290"/>
      <c r="O70" s="290"/>
      <c r="P70" s="288"/>
      <c r="Q70" s="288"/>
      <c r="R70" s="288"/>
      <c r="S70" s="327"/>
      <c r="T70" s="288"/>
      <c r="U70" s="290"/>
      <c r="V70" s="288"/>
      <c r="W70" s="288"/>
      <c r="X70" s="288"/>
      <c r="Y70" s="327"/>
      <c r="Z70" s="288"/>
      <c r="AA70" s="271"/>
      <c r="AB70" s="271"/>
      <c r="AC70" s="332"/>
      <c r="AD70" s="290"/>
      <c r="AE70" s="332"/>
      <c r="AF70" s="127" t="s">
        <v>563</v>
      </c>
      <c r="AG70" s="127" t="s">
        <v>564</v>
      </c>
      <c r="AH70" s="127" t="s">
        <v>838</v>
      </c>
      <c r="AI70" s="127" t="s">
        <v>148</v>
      </c>
      <c r="AJ70" s="127" t="s">
        <v>149</v>
      </c>
      <c r="AK70" s="264" t="s">
        <v>977</v>
      </c>
      <c r="AL70" s="153">
        <v>1</v>
      </c>
      <c r="AM70" s="235" t="s">
        <v>909</v>
      </c>
      <c r="AN70" s="127" t="s">
        <v>539</v>
      </c>
      <c r="AO70" s="127" t="s">
        <v>539</v>
      </c>
      <c r="AP70" s="127" t="s">
        <v>539</v>
      </c>
      <c r="AQ70" s="127" t="s">
        <v>540</v>
      </c>
      <c r="AR70" s="127" t="s">
        <v>540</v>
      </c>
      <c r="AS70" s="206" t="s">
        <v>647</v>
      </c>
      <c r="AT70" s="206" t="s">
        <v>648</v>
      </c>
      <c r="AU70" s="220" t="s">
        <v>648</v>
      </c>
      <c r="AV70" s="312"/>
      <c r="AW70" s="290"/>
      <c r="AX70" s="309"/>
    </row>
    <row r="71" spans="1:50" s="39" customFormat="1" ht="129.94999999999999" customHeight="1" x14ac:dyDescent="0.25">
      <c r="A71" s="336"/>
      <c r="B71" s="283" t="s">
        <v>49</v>
      </c>
      <c r="C71" s="283" t="s">
        <v>146</v>
      </c>
      <c r="D71" s="378" t="s">
        <v>114</v>
      </c>
      <c r="E71" s="378" t="s">
        <v>205</v>
      </c>
      <c r="F71" s="283" t="s">
        <v>151</v>
      </c>
      <c r="G71" s="283" t="s">
        <v>115</v>
      </c>
      <c r="H71" s="283" t="s">
        <v>377</v>
      </c>
      <c r="I71" s="283" t="s">
        <v>207</v>
      </c>
      <c r="J71" s="381" t="s">
        <v>208</v>
      </c>
      <c r="K71" s="297" t="s">
        <v>118</v>
      </c>
      <c r="L71" s="297" t="s">
        <v>56</v>
      </c>
      <c r="M71" s="296" t="s">
        <v>57</v>
      </c>
      <c r="N71" s="283" t="s">
        <v>147</v>
      </c>
      <c r="O71" s="283" t="s">
        <v>224</v>
      </c>
      <c r="P71" s="287" t="s">
        <v>96</v>
      </c>
      <c r="Q71" s="287" t="s">
        <v>152</v>
      </c>
      <c r="R71" s="287" t="s">
        <v>96</v>
      </c>
      <c r="S71" s="296" t="s">
        <v>97</v>
      </c>
      <c r="T71" s="287" t="s">
        <v>98</v>
      </c>
      <c r="U71" s="283" t="s">
        <v>228</v>
      </c>
      <c r="V71" s="287" t="s">
        <v>134</v>
      </c>
      <c r="W71" s="287" t="s">
        <v>99</v>
      </c>
      <c r="X71" s="287" t="s">
        <v>134</v>
      </c>
      <c r="Y71" s="296" t="s">
        <v>97</v>
      </c>
      <c r="Z71" s="287" t="s">
        <v>98</v>
      </c>
      <c r="AA71" s="297" t="s">
        <v>118</v>
      </c>
      <c r="AB71" s="297" t="s">
        <v>56</v>
      </c>
      <c r="AC71" s="382" t="s">
        <v>57</v>
      </c>
      <c r="AD71" s="283" t="s">
        <v>233</v>
      </c>
      <c r="AE71" s="382" t="s">
        <v>43</v>
      </c>
      <c r="AF71" s="127" t="s">
        <v>573</v>
      </c>
      <c r="AG71" s="127" t="s">
        <v>574</v>
      </c>
      <c r="AH71" s="127" t="s">
        <v>839</v>
      </c>
      <c r="AI71" s="127" t="s">
        <v>575</v>
      </c>
      <c r="AJ71" s="127" t="s">
        <v>576</v>
      </c>
      <c r="AK71" s="264" t="s">
        <v>978</v>
      </c>
      <c r="AL71" s="153">
        <v>0.4</v>
      </c>
      <c r="AM71" s="235" t="s">
        <v>909</v>
      </c>
      <c r="AN71" s="127" t="s">
        <v>539</v>
      </c>
      <c r="AO71" s="127" t="s">
        <v>539</v>
      </c>
      <c r="AP71" s="127" t="s">
        <v>539</v>
      </c>
      <c r="AQ71" s="127" t="s">
        <v>540</v>
      </c>
      <c r="AR71" s="127" t="s">
        <v>540</v>
      </c>
      <c r="AS71" s="206" t="s">
        <v>647</v>
      </c>
      <c r="AT71" s="206" t="s">
        <v>648</v>
      </c>
      <c r="AU71" s="220" t="s">
        <v>648</v>
      </c>
      <c r="AV71" s="376" t="s">
        <v>243</v>
      </c>
      <c r="AW71" s="320" t="s">
        <v>244</v>
      </c>
      <c r="AX71" s="377" t="s">
        <v>245</v>
      </c>
    </row>
    <row r="72" spans="1:50" s="39" customFormat="1" ht="390.75" customHeight="1" x14ac:dyDescent="0.25">
      <c r="A72" s="337"/>
      <c r="B72" s="289"/>
      <c r="C72" s="289"/>
      <c r="D72" s="379"/>
      <c r="E72" s="379"/>
      <c r="F72" s="289"/>
      <c r="G72" s="289"/>
      <c r="H72" s="289"/>
      <c r="I72" s="289"/>
      <c r="J72" s="374"/>
      <c r="K72" s="334"/>
      <c r="L72" s="334"/>
      <c r="M72" s="281"/>
      <c r="N72" s="289"/>
      <c r="O72" s="289"/>
      <c r="P72" s="279"/>
      <c r="Q72" s="279"/>
      <c r="R72" s="279"/>
      <c r="S72" s="281"/>
      <c r="T72" s="279"/>
      <c r="U72" s="289"/>
      <c r="V72" s="279"/>
      <c r="W72" s="279"/>
      <c r="X72" s="279"/>
      <c r="Y72" s="281"/>
      <c r="Z72" s="279"/>
      <c r="AA72" s="334"/>
      <c r="AB72" s="334"/>
      <c r="AC72" s="331"/>
      <c r="AD72" s="289"/>
      <c r="AE72" s="331"/>
      <c r="AF72" s="127" t="s">
        <v>578</v>
      </c>
      <c r="AG72" s="127" t="s">
        <v>577</v>
      </c>
      <c r="AH72" s="127" t="s">
        <v>840</v>
      </c>
      <c r="AI72" s="127" t="s">
        <v>586</v>
      </c>
      <c r="AJ72" s="127" t="s">
        <v>579</v>
      </c>
      <c r="AK72" s="261" t="s">
        <v>979</v>
      </c>
      <c r="AL72" s="214">
        <v>1</v>
      </c>
      <c r="AM72" s="235" t="s">
        <v>909</v>
      </c>
      <c r="AN72" s="127" t="s">
        <v>539</v>
      </c>
      <c r="AO72" s="127" t="s">
        <v>539</v>
      </c>
      <c r="AP72" s="127" t="s">
        <v>539</v>
      </c>
      <c r="AQ72" s="127" t="s">
        <v>540</v>
      </c>
      <c r="AR72" s="127" t="s">
        <v>540</v>
      </c>
      <c r="AS72" s="206" t="s">
        <v>647</v>
      </c>
      <c r="AT72" s="206" t="s">
        <v>648</v>
      </c>
      <c r="AU72" s="220" t="s">
        <v>648</v>
      </c>
      <c r="AV72" s="376"/>
      <c r="AW72" s="320"/>
      <c r="AX72" s="377"/>
    </row>
    <row r="73" spans="1:50" s="39" customFormat="1" ht="144.75" customHeight="1" x14ac:dyDescent="0.25">
      <c r="A73" s="337"/>
      <c r="B73" s="289"/>
      <c r="C73" s="289"/>
      <c r="D73" s="379"/>
      <c r="E73" s="379"/>
      <c r="F73" s="289"/>
      <c r="G73" s="289"/>
      <c r="H73" s="289"/>
      <c r="I73" s="289"/>
      <c r="J73" s="374"/>
      <c r="K73" s="334"/>
      <c r="L73" s="334"/>
      <c r="M73" s="281"/>
      <c r="N73" s="289"/>
      <c r="O73" s="289"/>
      <c r="P73" s="279"/>
      <c r="Q73" s="279"/>
      <c r="R73" s="279"/>
      <c r="S73" s="281"/>
      <c r="T73" s="279"/>
      <c r="U73" s="289"/>
      <c r="V73" s="279"/>
      <c r="W73" s="279"/>
      <c r="X73" s="279"/>
      <c r="Y73" s="281"/>
      <c r="Z73" s="279"/>
      <c r="AA73" s="334"/>
      <c r="AB73" s="334"/>
      <c r="AC73" s="331"/>
      <c r="AD73" s="289"/>
      <c r="AE73" s="331"/>
      <c r="AF73" s="127" t="s">
        <v>580</v>
      </c>
      <c r="AG73" s="127" t="s">
        <v>581</v>
      </c>
      <c r="AH73" s="127" t="s">
        <v>841</v>
      </c>
      <c r="AI73" s="127" t="s">
        <v>148</v>
      </c>
      <c r="AJ73" s="127" t="s">
        <v>570</v>
      </c>
      <c r="AK73" s="261" t="s">
        <v>980</v>
      </c>
      <c r="AL73" s="214">
        <v>1</v>
      </c>
      <c r="AM73" s="235" t="s">
        <v>909</v>
      </c>
      <c r="AN73" s="127" t="s">
        <v>539</v>
      </c>
      <c r="AO73" s="127" t="s">
        <v>539</v>
      </c>
      <c r="AP73" s="127" t="s">
        <v>539</v>
      </c>
      <c r="AQ73" s="127" t="s">
        <v>540</v>
      </c>
      <c r="AR73" s="127" t="s">
        <v>540</v>
      </c>
      <c r="AS73" s="206" t="s">
        <v>647</v>
      </c>
      <c r="AT73" s="206" t="s">
        <v>648</v>
      </c>
      <c r="AU73" s="220" t="s">
        <v>648</v>
      </c>
      <c r="AV73" s="376"/>
      <c r="AW73" s="320"/>
      <c r="AX73" s="377"/>
    </row>
    <row r="74" spans="1:50" s="39" customFormat="1" ht="129.94999999999999" customHeight="1" x14ac:dyDescent="0.25">
      <c r="A74" s="337"/>
      <c r="B74" s="290"/>
      <c r="C74" s="290"/>
      <c r="D74" s="380"/>
      <c r="E74" s="380"/>
      <c r="F74" s="290"/>
      <c r="G74" s="290"/>
      <c r="H74" s="290"/>
      <c r="I74" s="290"/>
      <c r="J74" s="375"/>
      <c r="K74" s="271"/>
      <c r="L74" s="271"/>
      <c r="M74" s="327"/>
      <c r="N74" s="290"/>
      <c r="O74" s="290"/>
      <c r="P74" s="288"/>
      <c r="Q74" s="288"/>
      <c r="R74" s="288"/>
      <c r="S74" s="327"/>
      <c r="T74" s="288"/>
      <c r="U74" s="290"/>
      <c r="V74" s="288"/>
      <c r="W74" s="288"/>
      <c r="X74" s="288"/>
      <c r="Y74" s="327"/>
      <c r="Z74" s="288"/>
      <c r="AA74" s="271"/>
      <c r="AB74" s="271"/>
      <c r="AC74" s="332"/>
      <c r="AD74" s="290"/>
      <c r="AE74" s="332"/>
      <c r="AF74" s="127" t="s">
        <v>582</v>
      </c>
      <c r="AG74" s="127" t="s">
        <v>583</v>
      </c>
      <c r="AH74" s="127" t="s">
        <v>842</v>
      </c>
      <c r="AI74" s="127" t="s">
        <v>584</v>
      </c>
      <c r="AJ74" s="127" t="s">
        <v>585</v>
      </c>
      <c r="AK74" s="261" t="s">
        <v>981</v>
      </c>
      <c r="AL74" s="214">
        <v>0.4</v>
      </c>
      <c r="AM74" s="235" t="s">
        <v>909</v>
      </c>
      <c r="AN74" s="127" t="s">
        <v>539</v>
      </c>
      <c r="AO74" s="127" t="s">
        <v>539</v>
      </c>
      <c r="AP74" s="127" t="s">
        <v>539</v>
      </c>
      <c r="AQ74" s="127" t="s">
        <v>540</v>
      </c>
      <c r="AR74" s="127" t="s">
        <v>540</v>
      </c>
      <c r="AS74" s="206" t="s">
        <v>647</v>
      </c>
      <c r="AT74" s="206" t="s">
        <v>648</v>
      </c>
      <c r="AU74" s="220" t="s">
        <v>648</v>
      </c>
      <c r="AV74" s="376"/>
      <c r="AW74" s="320"/>
      <c r="AX74" s="377"/>
    </row>
    <row r="75" spans="1:50" s="39" customFormat="1" ht="315" customHeight="1" x14ac:dyDescent="0.25">
      <c r="A75" s="337"/>
      <c r="B75" s="283" t="s">
        <v>49</v>
      </c>
      <c r="C75" s="283" t="s">
        <v>153</v>
      </c>
      <c r="D75" s="378" t="s">
        <v>82</v>
      </c>
      <c r="E75" s="378" t="s">
        <v>206</v>
      </c>
      <c r="F75" s="283" t="s">
        <v>109</v>
      </c>
      <c r="G75" s="283" t="s">
        <v>115</v>
      </c>
      <c r="H75" s="283" t="s">
        <v>213</v>
      </c>
      <c r="I75" s="283" t="s">
        <v>214</v>
      </c>
      <c r="J75" s="283" t="s">
        <v>215</v>
      </c>
      <c r="K75" s="297" t="s">
        <v>118</v>
      </c>
      <c r="L75" s="297" t="s">
        <v>56</v>
      </c>
      <c r="M75" s="296" t="s">
        <v>57</v>
      </c>
      <c r="N75" s="283" t="s">
        <v>147</v>
      </c>
      <c r="O75" s="283" t="s">
        <v>225</v>
      </c>
      <c r="P75" s="287" t="s">
        <v>134</v>
      </c>
      <c r="Q75" s="287" t="s">
        <v>106</v>
      </c>
      <c r="R75" s="287" t="s">
        <v>134</v>
      </c>
      <c r="S75" s="296" t="s">
        <v>97</v>
      </c>
      <c r="T75" s="287" t="s">
        <v>98</v>
      </c>
      <c r="U75" s="283" t="s">
        <v>229</v>
      </c>
      <c r="V75" s="287" t="s">
        <v>134</v>
      </c>
      <c r="W75" s="287" t="s">
        <v>106</v>
      </c>
      <c r="X75" s="287" t="s">
        <v>134</v>
      </c>
      <c r="Y75" s="296" t="s">
        <v>97</v>
      </c>
      <c r="Z75" s="287" t="s">
        <v>98</v>
      </c>
      <c r="AA75" s="297" t="s">
        <v>118</v>
      </c>
      <c r="AB75" s="297" t="s">
        <v>56</v>
      </c>
      <c r="AC75" s="382" t="s">
        <v>57</v>
      </c>
      <c r="AD75" s="283" t="s">
        <v>234</v>
      </c>
      <c r="AE75" s="382" t="s">
        <v>43</v>
      </c>
      <c r="AF75" s="127" t="s">
        <v>565</v>
      </c>
      <c r="AG75" s="127" t="s">
        <v>566</v>
      </c>
      <c r="AH75" s="127" t="s">
        <v>843</v>
      </c>
      <c r="AI75" s="127" t="s">
        <v>558</v>
      </c>
      <c r="AJ75" s="127" t="s">
        <v>567</v>
      </c>
      <c r="AK75" s="261" t="s">
        <v>982</v>
      </c>
      <c r="AL75" s="214">
        <v>0.55000000000000004</v>
      </c>
      <c r="AM75" s="235" t="s">
        <v>909</v>
      </c>
      <c r="AN75" s="127" t="s">
        <v>539</v>
      </c>
      <c r="AO75" s="127" t="s">
        <v>539</v>
      </c>
      <c r="AP75" s="127" t="s">
        <v>539</v>
      </c>
      <c r="AQ75" s="127" t="s">
        <v>540</v>
      </c>
      <c r="AR75" s="127" t="s">
        <v>540</v>
      </c>
      <c r="AS75" s="206" t="s">
        <v>647</v>
      </c>
      <c r="AT75" s="206" t="s">
        <v>648</v>
      </c>
      <c r="AU75" s="220" t="s">
        <v>648</v>
      </c>
      <c r="AV75" s="310" t="s">
        <v>246</v>
      </c>
      <c r="AW75" s="283" t="s">
        <v>247</v>
      </c>
      <c r="AX75" s="307" t="s">
        <v>248</v>
      </c>
    </row>
    <row r="76" spans="1:50" s="39" customFormat="1" ht="162.75" customHeight="1" thickBot="1" x14ac:dyDescent="0.3">
      <c r="A76" s="338"/>
      <c r="B76" s="284"/>
      <c r="C76" s="284"/>
      <c r="D76" s="384"/>
      <c r="E76" s="384"/>
      <c r="F76" s="284"/>
      <c r="G76" s="284"/>
      <c r="H76" s="284"/>
      <c r="I76" s="284"/>
      <c r="J76" s="284"/>
      <c r="K76" s="298"/>
      <c r="L76" s="298"/>
      <c r="M76" s="282"/>
      <c r="N76" s="284"/>
      <c r="O76" s="284"/>
      <c r="P76" s="280"/>
      <c r="Q76" s="280"/>
      <c r="R76" s="280"/>
      <c r="S76" s="282"/>
      <c r="T76" s="280"/>
      <c r="U76" s="284"/>
      <c r="V76" s="280"/>
      <c r="W76" s="280"/>
      <c r="X76" s="280"/>
      <c r="Y76" s="282"/>
      <c r="Z76" s="280"/>
      <c r="AA76" s="298"/>
      <c r="AB76" s="298"/>
      <c r="AC76" s="383"/>
      <c r="AD76" s="284"/>
      <c r="AE76" s="383"/>
      <c r="AF76" s="122" t="s">
        <v>568</v>
      </c>
      <c r="AG76" s="122" t="s">
        <v>569</v>
      </c>
      <c r="AH76" s="122" t="s">
        <v>844</v>
      </c>
      <c r="AI76" s="122" t="s">
        <v>148</v>
      </c>
      <c r="AJ76" s="122" t="s">
        <v>570</v>
      </c>
      <c r="AK76" s="8" t="s">
        <v>983</v>
      </c>
      <c r="AL76" s="155">
        <v>0.25</v>
      </c>
      <c r="AM76" s="236" t="s">
        <v>909</v>
      </c>
      <c r="AN76" s="8" t="s">
        <v>571</v>
      </c>
      <c r="AO76" s="8" t="s">
        <v>571</v>
      </c>
      <c r="AP76" s="8" t="s">
        <v>571</v>
      </c>
      <c r="AQ76" s="8" t="s">
        <v>571</v>
      </c>
      <c r="AR76" s="8" t="s">
        <v>571</v>
      </c>
      <c r="AS76" s="8" t="s">
        <v>571</v>
      </c>
      <c r="AT76" s="8" t="s">
        <v>571</v>
      </c>
      <c r="AU76" s="221" t="s">
        <v>571</v>
      </c>
      <c r="AV76" s="362"/>
      <c r="AW76" s="284"/>
      <c r="AX76" s="361"/>
    </row>
    <row r="77" spans="1:50" s="81" customFormat="1" ht="12.95" customHeight="1" thickBot="1" x14ac:dyDescent="0.3">
      <c r="AK77" s="192"/>
      <c r="AL77" s="152"/>
      <c r="AM77" s="232"/>
      <c r="AS77" s="192"/>
      <c r="AT77" s="152"/>
      <c r="AU77" s="232"/>
      <c r="AV77" s="117"/>
      <c r="AX77" s="118"/>
    </row>
    <row r="78" spans="1:50" s="39" customFormat="1" ht="252" x14ac:dyDescent="0.25">
      <c r="A78" s="335" t="s">
        <v>78</v>
      </c>
      <c r="B78" s="345" t="str">
        <f>IF([6]Ficha1!$V$13="","",[6]Ficha1!$V$13)</f>
        <v xml:space="preserve">Riesgo de Gestión </v>
      </c>
      <c r="C78" s="345" t="str">
        <f>IF([6]Ficha1!$AY$24="","",[6]Ficha1!$AY$24)</f>
        <v>Cumplimiento</v>
      </c>
      <c r="D78" s="386" t="s">
        <v>91</v>
      </c>
      <c r="E78" s="386" t="s">
        <v>256</v>
      </c>
      <c r="F78" s="321" t="str">
        <f>CONCATENATE(IF([6]Ficha1!$D$29="","",[6]Ficha1!$D$29),"
",IF([6]Ficha1!$D$30="","",[6]Ficha1!$D$30),"
",IF([6]Ficha1!$D$31="","",[6]Ficha1!$D$31),"
",IF([6]Ficha1!$D$32="","",[6]Ficha1!$D$32),"
",IF([6]Ficha1!$D$33="","",[6]Ficha1!$D$33),"
",IF([6]Ficha1!$D$34="","",[6]Ficha1!$D$34))</f>
        <v xml:space="preserve">--- Todos los Trámites y Procedimientos Administrativos
</v>
      </c>
      <c r="G78" s="321" t="str">
        <f>IF([6]Ficha1!$AD$29="","",[6]Ficha1!$AD$29)</f>
        <v>Procesos misionales y de apoyo del Sistema Integrado de Gestión</v>
      </c>
      <c r="H78" s="321" t="s">
        <v>216</v>
      </c>
      <c r="I78" s="321" t="s">
        <v>217</v>
      </c>
      <c r="J78" s="321" t="s">
        <v>218</v>
      </c>
      <c r="K78" s="317" t="str">
        <f>IF([6]Ficha1!$J$72="","",[6]Ficha1!$J$72)</f>
        <v>Posible (3)</v>
      </c>
      <c r="L78" s="317" t="str">
        <f>IF([6]Ficha1!$J$79="","",[6]Ficha1!$J$79)</f>
        <v>Moderado (3)</v>
      </c>
      <c r="M78" s="315" t="str">
        <f>IF([6]Ficha1!$AP$68="","",[6]Ficha1!$AP$68)</f>
        <v>Alta</v>
      </c>
      <c r="N78" s="321" t="s">
        <v>258</v>
      </c>
      <c r="O78" s="321" t="s">
        <v>259</v>
      </c>
      <c r="P78" s="313"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313"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313"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315" t="str">
        <f>IF([6]Ficha1!$AW$87="","",[6]Ficha1!$AW$87)</f>
        <v>Moderado</v>
      </c>
      <c r="T78" s="313" t="str">
        <f>IF([6]Ficha1!$AZ$87="","",[6]Ficha1!$AZ$87)</f>
        <v>No disminuye</v>
      </c>
      <c r="U78" s="321" t="s">
        <v>261</v>
      </c>
      <c r="V78" s="313"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313"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313"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315" t="str">
        <f>IF([6]Ficha1!$AW$102="","",[6]Ficha1!$AW$102)</f>
        <v>Moderado</v>
      </c>
      <c r="Z78" s="313" t="str">
        <f>IF([6]Ficha1!$AZ$102="","",[6]Ficha1!$AZ$102)</f>
        <v>Indirectamente</v>
      </c>
      <c r="AA78" s="317" t="str">
        <f>IF([6]Ficha1!$J$127="","",[6]Ficha1!$J$127)</f>
        <v>Posible (3)</v>
      </c>
      <c r="AB78" s="317" t="str">
        <f>IF([6]Ficha1!$J$134="","",[6]Ficha1!$J$134)</f>
        <v>Moderado (3)</v>
      </c>
      <c r="AC78" s="322" t="str">
        <f>IF([6]Ficha1!$AP$126="","",[6]Ficha1!$AP$126)</f>
        <v>Alta</v>
      </c>
      <c r="AD78" s="321" t="s">
        <v>263</v>
      </c>
      <c r="AE78" s="322" t="s">
        <v>43</v>
      </c>
      <c r="AF78" s="130" t="s">
        <v>531</v>
      </c>
      <c r="AG78" s="130" t="s">
        <v>532</v>
      </c>
      <c r="AH78" s="130" t="s">
        <v>845</v>
      </c>
      <c r="AI78" s="28" t="s">
        <v>533</v>
      </c>
      <c r="AJ78" s="28" t="s">
        <v>534</v>
      </c>
      <c r="AK78" s="28" t="s">
        <v>985</v>
      </c>
      <c r="AL78" s="154">
        <v>0.95</v>
      </c>
      <c r="AM78" s="233" t="s">
        <v>909</v>
      </c>
      <c r="AN78" s="130" t="s">
        <v>539</v>
      </c>
      <c r="AO78" s="130" t="s">
        <v>539</v>
      </c>
      <c r="AP78" s="130" t="s">
        <v>539</v>
      </c>
      <c r="AQ78" s="130" t="s">
        <v>540</v>
      </c>
      <c r="AR78" s="130" t="s">
        <v>540</v>
      </c>
      <c r="AS78" s="210" t="s">
        <v>647</v>
      </c>
      <c r="AT78" s="210" t="s">
        <v>648</v>
      </c>
      <c r="AU78" s="225" t="s">
        <v>648</v>
      </c>
      <c r="AV78" s="389" t="s">
        <v>266</v>
      </c>
      <c r="AW78" s="321" t="s">
        <v>267</v>
      </c>
      <c r="AX78" s="388" t="s">
        <v>268</v>
      </c>
    </row>
    <row r="79" spans="1:50" s="39" customFormat="1" ht="180" customHeight="1" x14ac:dyDescent="0.25">
      <c r="A79" s="336"/>
      <c r="B79" s="346"/>
      <c r="C79" s="346"/>
      <c r="D79" s="387"/>
      <c r="E79" s="387"/>
      <c r="F79" s="320"/>
      <c r="G79" s="320"/>
      <c r="H79" s="320"/>
      <c r="I79" s="320"/>
      <c r="J79" s="320"/>
      <c r="K79" s="318"/>
      <c r="L79" s="318"/>
      <c r="M79" s="316"/>
      <c r="N79" s="320"/>
      <c r="O79" s="320"/>
      <c r="P79" s="314"/>
      <c r="Q79" s="314"/>
      <c r="R79" s="314"/>
      <c r="S79" s="316"/>
      <c r="T79" s="314"/>
      <c r="U79" s="320"/>
      <c r="V79" s="314"/>
      <c r="W79" s="314"/>
      <c r="X79" s="314"/>
      <c r="Y79" s="316"/>
      <c r="Z79" s="314"/>
      <c r="AA79" s="318"/>
      <c r="AB79" s="318"/>
      <c r="AC79" s="319"/>
      <c r="AD79" s="320"/>
      <c r="AE79" s="319"/>
      <c r="AF79" s="127" t="s">
        <v>535</v>
      </c>
      <c r="AG79" s="127" t="s">
        <v>536</v>
      </c>
      <c r="AH79" s="127" t="s">
        <v>846</v>
      </c>
      <c r="AI79" s="41" t="s">
        <v>537</v>
      </c>
      <c r="AJ79" s="41" t="s">
        <v>538</v>
      </c>
      <c r="AK79" s="41" t="s">
        <v>986</v>
      </c>
      <c r="AL79" s="153">
        <v>0.3</v>
      </c>
      <c r="AM79" s="235" t="s">
        <v>909</v>
      </c>
      <c r="AN79" s="127" t="s">
        <v>539</v>
      </c>
      <c r="AO79" s="127" t="s">
        <v>539</v>
      </c>
      <c r="AP79" s="127" t="s">
        <v>539</v>
      </c>
      <c r="AQ79" s="127" t="s">
        <v>540</v>
      </c>
      <c r="AR79" s="127" t="s">
        <v>540</v>
      </c>
      <c r="AS79" s="206" t="s">
        <v>647</v>
      </c>
      <c r="AT79" s="206" t="s">
        <v>648</v>
      </c>
      <c r="AU79" s="220" t="s">
        <v>648</v>
      </c>
      <c r="AV79" s="376"/>
      <c r="AW79" s="320"/>
      <c r="AX79" s="377"/>
    </row>
    <row r="80" spans="1:50" s="39" customFormat="1" ht="180" customHeight="1" x14ac:dyDescent="0.25">
      <c r="A80" s="336"/>
      <c r="B80" s="346" t="str">
        <f>IF([6]Ficha2!$V$13="","",[6]Ficha2!$V$13)</f>
        <v xml:space="preserve">Riesgo de Gestión </v>
      </c>
      <c r="C80" s="346" t="str">
        <f>IF([6]Ficha2!$AY$24="","",[6]Ficha2!$AY$24)</f>
        <v>Tecnología</v>
      </c>
      <c r="D80" s="387" t="s">
        <v>51</v>
      </c>
      <c r="E80" s="387" t="s">
        <v>257</v>
      </c>
      <c r="F80" s="320" t="str">
        <f>CONCATENATE(IF([6]Ficha2!$D$29="","",[6]Ficha2!$D$29),"
",IF([6]Ficha2!$D$30="","",[6]Ficha2!$D$30),"
",IF([6]Ficha2!$D$31="","",[6]Ficha2!$D$31),"
",IF([6]Ficha2!$D$32="","",[6]Ficha2!$D$32),"
",IF([6]Ficha2!$D$33="","",[6]Ficha2!$D$33),"
",IF([6]Ficha2!$D$34="","",[6]Ficha2!$D$34))</f>
        <v xml:space="preserve">--- Todos los Trámites y Procedimientos Administrativos
</v>
      </c>
      <c r="G80" s="320" t="str">
        <f>IF([6]Ficha2!$AD$29="","",[6]Ficha2!$AD$29)</f>
        <v>Procesos misionales y de apoyo del Sistema Integrado de Gestión</v>
      </c>
      <c r="H80" s="320" t="s">
        <v>219</v>
      </c>
      <c r="I80" s="320" t="s">
        <v>220</v>
      </c>
      <c r="J80" s="320" t="s">
        <v>221</v>
      </c>
      <c r="K80" s="318" t="str">
        <f>IF([6]Ficha2!$J$72="","",[6]Ficha2!$J$72)</f>
        <v>Posible (3)</v>
      </c>
      <c r="L80" s="318" t="str">
        <f>IF([6]Ficha2!$J$79="","",[6]Ficha2!$J$79)</f>
        <v>Moderado (3)</v>
      </c>
      <c r="M80" s="316" t="str">
        <f>IF([6]Ficha2!$AP$68="","",[6]Ficha2!$AP$68)</f>
        <v>Alta</v>
      </c>
      <c r="N80" s="343"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320" t="s">
        <v>260</v>
      </c>
      <c r="P80" s="314"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314"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314"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316" t="str">
        <f>IF([6]Ficha2!$AW$87="","",[6]Ficha2!$AW$87)</f>
        <v>Moderado</v>
      </c>
      <c r="T80" s="314" t="str">
        <f>IF([6]Ficha2!$AZ$87="","",[6]Ficha2!$AZ$87)</f>
        <v>No disminuye</v>
      </c>
      <c r="U80" s="320" t="s">
        <v>262</v>
      </c>
      <c r="V80" s="314"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314"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314"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316" t="str">
        <f>IF([6]Ficha2!$AW$102="","",[6]Ficha2!$AW$102)</f>
        <v>Débil</v>
      </c>
      <c r="Z80" s="314" t="str">
        <f>IF([6]Ficha2!$AZ$102="","",[6]Ficha2!$AZ$102)</f>
        <v>No disminuye</v>
      </c>
      <c r="AA80" s="318" t="str">
        <f>IF([6]Ficha2!$J$127="","",[6]Ficha2!$J$127)</f>
        <v>Posible (3)</v>
      </c>
      <c r="AB80" s="318" t="str">
        <f>IF([6]Ficha2!$J$134="","",[6]Ficha2!$J$134)</f>
        <v>Moderado (3)</v>
      </c>
      <c r="AC80" s="319" t="str">
        <f>IF([6]Ficha2!$AP$126="","",[6]Ficha2!$AP$126)</f>
        <v>Alta</v>
      </c>
      <c r="AD80" s="320" t="s">
        <v>264</v>
      </c>
      <c r="AE80" s="319" t="s">
        <v>43</v>
      </c>
      <c r="AF80" s="127" t="s">
        <v>541</v>
      </c>
      <c r="AG80" s="127" t="s">
        <v>542</v>
      </c>
      <c r="AH80" s="127" t="s">
        <v>847</v>
      </c>
      <c r="AI80" s="41" t="s">
        <v>543</v>
      </c>
      <c r="AJ80" s="41" t="s">
        <v>444</v>
      </c>
      <c r="AK80" s="41" t="s">
        <v>987</v>
      </c>
      <c r="AL80" s="539">
        <v>1</v>
      </c>
      <c r="AM80" s="235" t="s">
        <v>909</v>
      </c>
      <c r="AN80" s="127" t="s">
        <v>539</v>
      </c>
      <c r="AO80" s="127" t="s">
        <v>539</v>
      </c>
      <c r="AP80" s="127" t="s">
        <v>539</v>
      </c>
      <c r="AQ80" s="127" t="s">
        <v>540</v>
      </c>
      <c r="AR80" s="127" t="s">
        <v>540</v>
      </c>
      <c r="AS80" s="206" t="s">
        <v>647</v>
      </c>
      <c r="AT80" s="206" t="s">
        <v>648</v>
      </c>
      <c r="AU80" s="220" t="s">
        <v>648</v>
      </c>
      <c r="AV80" s="376" t="s">
        <v>270</v>
      </c>
      <c r="AW80" s="320" t="s">
        <v>265</v>
      </c>
      <c r="AX80" s="377" t="s">
        <v>269</v>
      </c>
    </row>
    <row r="81" spans="1:50" s="39" customFormat="1" ht="180" customHeight="1" x14ac:dyDescent="0.25">
      <c r="A81" s="336"/>
      <c r="B81" s="346"/>
      <c r="C81" s="346"/>
      <c r="D81" s="387"/>
      <c r="E81" s="387"/>
      <c r="F81" s="320"/>
      <c r="G81" s="320"/>
      <c r="H81" s="320"/>
      <c r="I81" s="320"/>
      <c r="J81" s="320"/>
      <c r="K81" s="318"/>
      <c r="L81" s="318"/>
      <c r="M81" s="316"/>
      <c r="N81" s="343"/>
      <c r="O81" s="320"/>
      <c r="P81" s="314"/>
      <c r="Q81" s="314"/>
      <c r="R81" s="314"/>
      <c r="S81" s="316"/>
      <c r="T81" s="314"/>
      <c r="U81" s="320"/>
      <c r="V81" s="314"/>
      <c r="W81" s="314"/>
      <c r="X81" s="314"/>
      <c r="Y81" s="316"/>
      <c r="Z81" s="314"/>
      <c r="AA81" s="318"/>
      <c r="AB81" s="318"/>
      <c r="AC81" s="319"/>
      <c r="AD81" s="320"/>
      <c r="AE81" s="319"/>
      <c r="AF81" s="127" t="s">
        <v>544</v>
      </c>
      <c r="AG81" s="127" t="s">
        <v>545</v>
      </c>
      <c r="AH81" s="127" t="s">
        <v>848</v>
      </c>
      <c r="AI81" s="41" t="s">
        <v>546</v>
      </c>
      <c r="AJ81" s="41" t="s">
        <v>538</v>
      </c>
      <c r="AK81" s="41" t="s">
        <v>987</v>
      </c>
      <c r="AL81" s="153">
        <v>1</v>
      </c>
      <c r="AM81" s="235" t="s">
        <v>909</v>
      </c>
      <c r="AN81" s="127" t="s">
        <v>547</v>
      </c>
      <c r="AO81" s="127" t="s">
        <v>547</v>
      </c>
      <c r="AP81" s="127" t="s">
        <v>547</v>
      </c>
      <c r="AQ81" s="127" t="s">
        <v>540</v>
      </c>
      <c r="AR81" s="127" t="s">
        <v>540</v>
      </c>
      <c r="AS81" s="206" t="s">
        <v>647</v>
      </c>
      <c r="AT81" s="206" t="s">
        <v>648</v>
      </c>
      <c r="AU81" s="220" t="s">
        <v>648</v>
      </c>
      <c r="AV81" s="376"/>
      <c r="AW81" s="320"/>
      <c r="AX81" s="377"/>
    </row>
    <row r="82" spans="1:50" s="39" customFormat="1" ht="174.75" customHeight="1" x14ac:dyDescent="0.25">
      <c r="A82" s="337"/>
      <c r="B82" s="339" t="str">
        <f>IF([7]Ficha3!$V$13="","",[7]Ficha3!$V$13)</f>
        <v xml:space="preserve">Riesgo de Gestión </v>
      </c>
      <c r="C82" s="339" t="str">
        <f>IF([7]Ficha3!$AY$24="","",[7]Ficha3!$AY$24)</f>
        <v>Cumplimiento</v>
      </c>
      <c r="D82" s="341" t="str">
        <f>IF([7]Ficha3!$D$18="","",[7]Ficha3!$D$18)</f>
        <v>[Efectividad] Incumplimiento en la entrega de los resultados e impacto previstos</v>
      </c>
      <c r="E82" s="341" t="str">
        <f>CONCATENATE(IF([7]Ficha3!$S$18="","",[7]Ficha3!$S$18)," ",IF([7]Ficha3!$X$18="","",[7]Ficha3!$X$18))</f>
        <v>para La debida defensa de los intereses del FPS-FNC dentro de procesos judiciales, incurriendo en  condenas en litigios que deberían haber sido favorables a la Entidad</v>
      </c>
      <c r="F82" s="287" t="str">
        <f>CONCATENATE(IF([7]Ficha3!$D$29="","",[7]Ficha3!$D$29),"
",IF([7]Ficha3!$D$30="","",[7]Ficha3!$D$30),"
",IF([7]Ficha3!$D$31="","",[7]Ficha3!$D$31),"
",IF([7]Ficha3!$D$32="","",[7]Ficha3!$D$32),"
",IF([7]Ficha3!$D$33="","",[7]Ficha3!$D$33),"
",IF([7]Ficha3!$D$34="","",[7]Ficha3!$D$34))</f>
        <v xml:space="preserve">--- Todos los Trámites y Procedimientos Administrativos
</v>
      </c>
      <c r="G82" s="287" t="s">
        <v>759</v>
      </c>
      <c r="H82" s="287" t="str">
        <f>CONCATENATE(IF([7]Ficha3!$J$39="","",[7]Ficha3!$J$39),"
",IF([7]Ficha3!$J$40="","",[7]Ficha3!$J$40),"
",IF([7]Ficha3!$J$41="","",[7]Ficha3!$J$41),"
",IF([7]Ficha3!$J$42="","",[7]Ficha3!$J$42),"
",IF([7]Ficha3!$J$43="","",[7]Ficha3!$J$43),"
",IF([7]Ficha3!$J$44="","",[7]Ficha3!$J$44),"
",IF([7]Ficha3!$J$45="","",[7]Ficha3!$J$45),"
",IF([7]Ficha3!$J$46="","",[7]Ficha3!$J$46),"
",IF([7]Ficha3!$J$47="","",[7]Ficha3!$J$47),"
",IF([7]Ficha3!$J$48="","",[7]Ficha3!$J$48))</f>
        <v xml:space="preserve">Falta de coordinación entre las dependencias encargadas de la defensa, las áreas misionales y de apoyo
</v>
      </c>
      <c r="I82" s="287" t="str">
        <f>CONCATENATE(IF([7]Ficha3!$J$51="","",[7]Ficha3!$J$51),"
",IF([7]Ficha3!$J$52="","",[7]Ficha3!$J$52),"
",IF([7]Ficha3!$J$53="","",[7]Ficha3!$J$53),"
",IF([7]Ficha3!$J$54="","",[7]Ficha3!$J$54),"
",IF([7]Ficha3!$J$55="","",[7]Ficha3!$J$55),"
",IF([7]Ficha3!$J$56="","",[7]Ficha3!$J$56),"
",IF([7]Ficha3!$J$57="","",[7]Ficha3!$J$57),"
",IF([7]Ficha3!$J$58="","",[7]Ficha3!$J$58),"
",IF([7]Ficha3!$J$59="","",[7]Ficha3!$J$59),"
",IF([7]Ficha3!$J$60="","",[7]Ficha3!$J$60))</f>
        <v xml:space="preserve">Desconocimiento de demandas o procesos, debido a deficiencias en la notificación de la Entidad
</v>
      </c>
      <c r="J82" s="287" t="s">
        <v>760</v>
      </c>
      <c r="K82" s="297" t="str">
        <f>IF([7]Ficha3!$J$72="","",[7]Ficha3!$J$72)</f>
        <v>Posible (3)</v>
      </c>
      <c r="L82" s="297" t="str">
        <f>IF([7]Ficha3!$J$79="","",[7]Ficha3!$J$79)</f>
        <v>Moderado (3)</v>
      </c>
      <c r="M82" s="296" t="str">
        <f>IF([7]Ficha3!$AP$68="","",[7]Ficha3!$AP$68)</f>
        <v>Alta</v>
      </c>
      <c r="N82" s="343" t="s">
        <v>761</v>
      </c>
      <c r="O82" s="287" t="str">
        <f>CONCATENATE(IF([7]Ficha3!$D$87="","",[7]Ficha3!$D$87),"
",IF([7]Ficha3!$D$88="","",[7]Ficha3!$D$88),"
",IF([7]Ficha3!$D$89="","",[7]Ficha3!$D$89),"
",IF([7]Ficha3!$D$90="","",[7]Ficha3!$D$90),"
",IF([7]Ficha3!$D$91="","",[7]Ficha3!$D$91),"
",IF([7]Ficha3!$D$92="","",[7]Ficha3!$D$92),"
",IF([7]Ficha3!$D$93="","",[7]Ficha3!$D$93),"
",IF([7]Ficha3!$D$94="","",[7]Ficha3!$D$94),"
",IF([7]Ficha3!$D$95="","",[7]Ficha3!$D$95),"
",IF([7]Ficha3!$D$96="","",[7]Ficha3!$D$96))</f>
        <v xml:space="preserve">Elaboración de circular firmada por el director general estableciendo los tiempos máximos para atender las solicitudes de material probatorio formuladas por el área juridica para dar respuesta a los requerimientos de los despachos judiciales
</v>
      </c>
      <c r="P82" s="287"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287"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287"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296" t="str">
        <f>IF([7]Ficha3!$AW$87="","",[7]Ficha3!$AW$87)</f>
        <v>Débil</v>
      </c>
      <c r="T82" s="287" t="str">
        <f>IF([7]Ficha3!$AZ$87="","",[7]Ficha3!$AZ$87)</f>
        <v>No disminuye</v>
      </c>
      <c r="U82" s="287" t="str">
        <f>CONCATENATE(IF([7]Ficha3!$D$102="","",[7]Ficha3!$D$102),"
",IF([7]Ficha3!$D$103="","",[7]Ficha3!$D$103),"
",IF([7]Ficha3!$D$104="","",[7]Ficha3!$D$104),"
",IF([7]Ficha3!$D$105="","",[7]Ficha3!$D$105),"
",IF([7]Ficha3!$D$106="","",[7]Ficha3!$D$106),"
",IF([7]Ficha3!$D$107="","",[7]Ficha3!$D$107),"
",IF([7]Ficha3!$D$108="","",[7]Ficha3!$D$108),"
",IF([7]Ficha3!$D$109="","",[7]Ficha3!$D$109),"
",IF([7]Ficha3!$D$110="","",[7]Ficha3!$D$110),"
",IF([7]Ficha3!$D$111="","",[7]Ficha3!$D$111))</f>
        <v xml:space="preserve">Requerir a las áreas misionales y de apoyo el insumo necesario para la debida defensa de la entidad,  mediante memorando firmado por todos los integrantes del comité
</v>
      </c>
      <c r="V82" s="287"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287"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287"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296" t="str">
        <f>IF([7]Ficha3!$AW$102="","",[7]Ficha3!$AW$102)</f>
        <v>Débil</v>
      </c>
      <c r="Z82" s="287" t="str">
        <f>IF([7]Ficha3!$AZ$102="","",[7]Ficha3!$AZ$102)</f>
        <v>No disminuye</v>
      </c>
      <c r="AA82" s="297" t="str">
        <f>IF([7]Ficha3!$J$127="","",[7]Ficha3!$J$127)</f>
        <v>Posible (3)</v>
      </c>
      <c r="AB82" s="297" t="str">
        <f>IF([7]Ficha3!$J$134="","",[7]Ficha3!$J$134)</f>
        <v>Moderado (3)</v>
      </c>
      <c r="AC82" s="299" t="str">
        <f>IF([7]Ficha3!$AP$126="","",[7]Ficha3!$AP$126)</f>
        <v>Alta</v>
      </c>
      <c r="AD82" s="287"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299" t="s">
        <v>43</v>
      </c>
      <c r="AF82" s="120" t="s">
        <v>855</v>
      </c>
      <c r="AG82" s="264" t="s">
        <v>762</v>
      </c>
      <c r="AH82" s="120" t="s">
        <v>849</v>
      </c>
      <c r="AI82" s="123">
        <v>44166</v>
      </c>
      <c r="AJ82" s="123">
        <v>44196</v>
      </c>
      <c r="AK82" s="265" t="s">
        <v>988</v>
      </c>
      <c r="AL82" s="214">
        <v>1</v>
      </c>
      <c r="AM82" s="242" t="s">
        <v>909</v>
      </c>
      <c r="AN82" s="127" t="s">
        <v>547</v>
      </c>
      <c r="AO82" s="127" t="s">
        <v>547</v>
      </c>
      <c r="AP82" s="206" t="s">
        <v>547</v>
      </c>
      <c r="AQ82" s="206" t="s">
        <v>540</v>
      </c>
      <c r="AR82" s="206" t="s">
        <v>540</v>
      </c>
      <c r="AS82" s="206" t="s">
        <v>647</v>
      </c>
      <c r="AT82" s="206" t="s">
        <v>648</v>
      </c>
      <c r="AU82" s="220" t="s">
        <v>648</v>
      </c>
      <c r="AV82" s="212"/>
      <c r="AW82" s="203"/>
      <c r="AX82" s="201"/>
    </row>
    <row r="83" spans="1:50" ht="195.75" customHeight="1" thickBot="1" x14ac:dyDescent="0.3">
      <c r="A83" s="338"/>
      <c r="B83" s="340"/>
      <c r="C83" s="340"/>
      <c r="D83" s="342"/>
      <c r="E83" s="342"/>
      <c r="F83" s="280"/>
      <c r="G83" s="280"/>
      <c r="H83" s="280"/>
      <c r="I83" s="280"/>
      <c r="J83" s="280"/>
      <c r="K83" s="298"/>
      <c r="L83" s="298"/>
      <c r="M83" s="282"/>
      <c r="N83" s="344"/>
      <c r="O83" s="280"/>
      <c r="P83" s="280"/>
      <c r="Q83" s="280"/>
      <c r="R83" s="280"/>
      <c r="S83" s="282"/>
      <c r="T83" s="280"/>
      <c r="U83" s="280"/>
      <c r="V83" s="280"/>
      <c r="W83" s="280"/>
      <c r="X83" s="280"/>
      <c r="Y83" s="282"/>
      <c r="Z83" s="280"/>
      <c r="AA83" s="298"/>
      <c r="AB83" s="298"/>
      <c r="AC83" s="286"/>
      <c r="AD83" s="280"/>
      <c r="AE83" s="286"/>
      <c r="AF83" s="93" t="s">
        <v>856</v>
      </c>
      <c r="AG83" s="93" t="s">
        <v>991</v>
      </c>
      <c r="AH83" s="93" t="s">
        <v>850</v>
      </c>
      <c r="AI83" s="94" t="s">
        <v>763</v>
      </c>
      <c r="AJ83" s="94" t="s">
        <v>764</v>
      </c>
      <c r="AK83" s="8" t="s">
        <v>989</v>
      </c>
      <c r="AL83" s="155">
        <v>1</v>
      </c>
      <c r="AM83" s="236" t="s">
        <v>990</v>
      </c>
      <c r="AN83" s="119" t="s">
        <v>767</v>
      </c>
      <c r="AO83" s="119" t="s">
        <v>547</v>
      </c>
      <c r="AP83" s="8" t="s">
        <v>571</v>
      </c>
      <c r="AQ83" s="8" t="s">
        <v>571</v>
      </c>
      <c r="AR83" s="8" t="s">
        <v>571</v>
      </c>
      <c r="AS83" s="8" t="s">
        <v>571</v>
      </c>
      <c r="AT83" s="8" t="s">
        <v>571</v>
      </c>
      <c r="AU83" s="221" t="s">
        <v>571</v>
      </c>
      <c r="AV83" s="73" t="s">
        <v>768</v>
      </c>
      <c r="AW83" s="8" t="s">
        <v>766</v>
      </c>
      <c r="AX83" s="10" t="s">
        <v>765</v>
      </c>
    </row>
    <row r="84" spans="1:50" s="81" customFormat="1" ht="12.95" customHeight="1" thickBot="1" x14ac:dyDescent="0.3">
      <c r="A84" s="117"/>
      <c r="AK84" s="192"/>
      <c r="AL84" s="152"/>
      <c r="AM84" s="232"/>
      <c r="AS84" s="192"/>
      <c r="AT84" s="152"/>
      <c r="AU84" s="232"/>
      <c r="AV84" s="117"/>
      <c r="AX84" s="118"/>
    </row>
    <row r="85" spans="1:50" s="39" customFormat="1" ht="396" customHeight="1" x14ac:dyDescent="0.25">
      <c r="A85" s="392" t="s">
        <v>48</v>
      </c>
      <c r="B85" s="354" t="str">
        <f>IF([8]Ficha1!$V$13="","",[8]Ficha1!$V$13)</f>
        <v xml:space="preserve">Riesgo de Gestión </v>
      </c>
      <c r="C85" s="354" t="str">
        <f>IF([8]Ficha1!$AY$24="","",[8]Ficha1!$AY$24)</f>
        <v>Operativo</v>
      </c>
      <c r="D85" s="356" t="s">
        <v>158</v>
      </c>
      <c r="E85" s="356" t="s">
        <v>378</v>
      </c>
      <c r="F85" s="333" t="str">
        <f>CONCATENATE(IF([8]Ficha1!$D$29="","",[8]Ficha1!$D$29),"
",IF([8]Ficha1!$D$30="","",[8]Ficha1!$D$30),"
",IF([8]Ficha1!$D$31="","",[8]Ficha1!$D$31),"
",IF([8]Ficha1!$D$32="","",[8]Ficha1!$D$32),"
",IF([8]Ficha1!$D$33="","",[8]Ficha1!$D$33),"
",IF([8]Ficha1!$D$34="","",[8]Ficha1!$D$34))</f>
        <v xml:space="preserve">--- Todos los Trámites
</v>
      </c>
      <c r="G85" s="333" t="str">
        <f>IF([8]Ficha1!$AD$29="","",[8]Ficha1!$AD$29)</f>
        <v>Procesos de apoyo en el Sistema Integrado de Gestión</v>
      </c>
      <c r="H85" s="333" t="s">
        <v>251</v>
      </c>
      <c r="I85" s="333" t="s">
        <v>252</v>
      </c>
      <c r="J85" s="333" t="s">
        <v>379</v>
      </c>
      <c r="K85" s="270" t="str">
        <f>IF([8]Ficha1!$J$72="","",[8]Ficha1!$J$72)</f>
        <v>Posible (3)</v>
      </c>
      <c r="L85" s="270" t="str">
        <f>IF([8]Ficha1!$J$79="","",[8]Ficha1!$J$79)</f>
        <v>Moderado (3)</v>
      </c>
      <c r="M85" s="329" t="str">
        <f>IF([8]Ficha1!$AP$68="","",[8]Ficha1!$AP$68)</f>
        <v>Alta</v>
      </c>
      <c r="N85" s="333" t="s">
        <v>380</v>
      </c>
      <c r="O85" s="333" t="s">
        <v>381</v>
      </c>
      <c r="P85" s="328"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328"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328"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329" t="str">
        <f>IF([8]Ficha1!$AW$87="","",[8]Ficha1!$AW$87)</f>
        <v>Moderado</v>
      </c>
      <c r="T85" s="328" t="str">
        <f>IF([8]Ficha1!$AZ$87="","",[8]Ficha1!$AZ$87)</f>
        <v>No disminuye</v>
      </c>
      <c r="U85" s="333"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328"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328"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328"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329" t="str">
        <f>IF([8]Ficha1!$AW$102="","",[8]Ficha1!$AW$102)</f>
        <v>Moderado</v>
      </c>
      <c r="Z85" s="328" t="str">
        <f>IF([8]Ficha1!$AZ$102="","",[8]Ficha1!$AZ$102)</f>
        <v>No disminuye</v>
      </c>
      <c r="AA85" s="270" t="str">
        <f>IF([8]Ficha1!$J$127="","",[8]Ficha1!$J$127)</f>
        <v>Posible (3)</v>
      </c>
      <c r="AB85" s="270" t="str">
        <f>IF([8]Ficha1!$J$134="","",[8]Ficha1!$J$134)</f>
        <v>Moderado (3)</v>
      </c>
      <c r="AC85" s="350" t="str">
        <f>IF([8]Ficha1!$AP$126="","",[8]Ficha1!$AP$126)</f>
        <v>Alta</v>
      </c>
      <c r="AD85" s="328"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350" t="s">
        <v>43</v>
      </c>
      <c r="AF85" s="210" t="s">
        <v>475</v>
      </c>
      <c r="AG85" s="210" t="s">
        <v>476</v>
      </c>
      <c r="AH85" s="210" t="s">
        <v>851</v>
      </c>
      <c r="AI85" s="38" t="s">
        <v>477</v>
      </c>
      <c r="AJ85" s="38" t="s">
        <v>478</v>
      </c>
      <c r="AK85" s="521" t="s">
        <v>939</v>
      </c>
      <c r="AL85" s="154">
        <v>1</v>
      </c>
      <c r="AM85" s="233" t="s">
        <v>909</v>
      </c>
      <c r="AN85" s="207" t="s">
        <v>80</v>
      </c>
      <c r="AO85" s="207" t="s">
        <v>80</v>
      </c>
      <c r="AP85" s="207" t="s">
        <v>80</v>
      </c>
      <c r="AQ85" s="28" t="s">
        <v>80</v>
      </c>
      <c r="AR85" s="74" t="s">
        <v>80</v>
      </c>
      <c r="AS85" s="210" t="s">
        <v>647</v>
      </c>
      <c r="AT85" s="210" t="s">
        <v>648</v>
      </c>
      <c r="AU85" s="225" t="s">
        <v>648</v>
      </c>
      <c r="AV85" s="365" t="s">
        <v>405</v>
      </c>
      <c r="AW85" s="333" t="s">
        <v>406</v>
      </c>
      <c r="AX85" s="364" t="s">
        <v>407</v>
      </c>
    </row>
    <row r="86" spans="1:50" s="39" customFormat="1" ht="90" customHeight="1" x14ac:dyDescent="0.25">
      <c r="A86" s="393"/>
      <c r="B86" s="348"/>
      <c r="C86" s="348"/>
      <c r="D86" s="352"/>
      <c r="E86" s="352"/>
      <c r="F86" s="289"/>
      <c r="G86" s="289"/>
      <c r="H86" s="289"/>
      <c r="I86" s="289"/>
      <c r="J86" s="289"/>
      <c r="K86" s="334"/>
      <c r="L86" s="334"/>
      <c r="M86" s="281"/>
      <c r="N86" s="289"/>
      <c r="O86" s="289"/>
      <c r="P86" s="279"/>
      <c r="Q86" s="279"/>
      <c r="R86" s="279"/>
      <c r="S86" s="281"/>
      <c r="T86" s="279"/>
      <c r="U86" s="289"/>
      <c r="V86" s="279"/>
      <c r="W86" s="279"/>
      <c r="X86" s="279"/>
      <c r="Y86" s="281"/>
      <c r="Z86" s="279"/>
      <c r="AA86" s="334"/>
      <c r="AB86" s="334"/>
      <c r="AC86" s="285"/>
      <c r="AD86" s="279"/>
      <c r="AE86" s="285"/>
      <c r="AF86" s="206" t="s">
        <v>481</v>
      </c>
      <c r="AG86" s="206" t="s">
        <v>479</v>
      </c>
      <c r="AH86" s="206" t="s">
        <v>852</v>
      </c>
      <c r="AI86" s="41" t="s">
        <v>482</v>
      </c>
      <c r="AJ86" s="41" t="s">
        <v>480</v>
      </c>
      <c r="AK86" s="522" t="s">
        <v>940</v>
      </c>
      <c r="AL86" s="208">
        <v>0.2</v>
      </c>
      <c r="AM86" s="235" t="s">
        <v>941</v>
      </c>
      <c r="AN86" s="206" t="s">
        <v>547</v>
      </c>
      <c r="AO86" s="206" t="s">
        <v>547</v>
      </c>
      <c r="AP86" s="206" t="s">
        <v>547</v>
      </c>
      <c r="AQ86" s="206" t="s">
        <v>540</v>
      </c>
      <c r="AR86" s="206" t="s">
        <v>540</v>
      </c>
      <c r="AS86" s="206" t="s">
        <v>647</v>
      </c>
      <c r="AT86" s="206" t="s">
        <v>648</v>
      </c>
      <c r="AU86" s="220" t="s">
        <v>648</v>
      </c>
      <c r="AV86" s="311"/>
      <c r="AW86" s="289"/>
      <c r="AX86" s="308"/>
    </row>
    <row r="87" spans="1:50" s="39" customFormat="1" ht="276" customHeight="1" x14ac:dyDescent="0.25">
      <c r="A87" s="393"/>
      <c r="B87" s="349"/>
      <c r="C87" s="349"/>
      <c r="D87" s="353"/>
      <c r="E87" s="353"/>
      <c r="F87" s="290"/>
      <c r="G87" s="290"/>
      <c r="H87" s="290"/>
      <c r="I87" s="290"/>
      <c r="J87" s="290"/>
      <c r="K87" s="271"/>
      <c r="L87" s="271"/>
      <c r="M87" s="327"/>
      <c r="N87" s="290"/>
      <c r="O87" s="290"/>
      <c r="P87" s="288"/>
      <c r="Q87" s="288"/>
      <c r="R87" s="288"/>
      <c r="S87" s="327"/>
      <c r="T87" s="288"/>
      <c r="U87" s="290"/>
      <c r="V87" s="288"/>
      <c r="W87" s="288"/>
      <c r="X87" s="288"/>
      <c r="Y87" s="327"/>
      <c r="Z87" s="288"/>
      <c r="AA87" s="271"/>
      <c r="AB87" s="271"/>
      <c r="AC87" s="363"/>
      <c r="AD87" s="288"/>
      <c r="AE87" s="363"/>
      <c r="AF87" s="206" t="s">
        <v>483</v>
      </c>
      <c r="AG87" s="206" t="s">
        <v>484</v>
      </c>
      <c r="AH87" s="206" t="s">
        <v>853</v>
      </c>
      <c r="AI87" s="41" t="s">
        <v>485</v>
      </c>
      <c r="AJ87" s="41" t="s">
        <v>486</v>
      </c>
      <c r="AK87" s="522" t="s">
        <v>942</v>
      </c>
      <c r="AL87" s="208">
        <v>0.7</v>
      </c>
      <c r="AM87" s="235" t="s">
        <v>909</v>
      </c>
      <c r="AN87" s="206" t="s">
        <v>547</v>
      </c>
      <c r="AO87" s="206" t="s">
        <v>547</v>
      </c>
      <c r="AP87" s="206" t="s">
        <v>547</v>
      </c>
      <c r="AQ87" s="206" t="s">
        <v>540</v>
      </c>
      <c r="AR87" s="206" t="s">
        <v>540</v>
      </c>
      <c r="AS87" s="206" t="s">
        <v>647</v>
      </c>
      <c r="AT87" s="206" t="s">
        <v>648</v>
      </c>
      <c r="AU87" s="220" t="s">
        <v>648</v>
      </c>
      <c r="AV87" s="312"/>
      <c r="AW87" s="290"/>
      <c r="AX87" s="309"/>
    </row>
    <row r="88" spans="1:50" s="39" customFormat="1" ht="313.5" customHeight="1" x14ac:dyDescent="0.25">
      <c r="A88" s="393"/>
      <c r="B88" s="347" t="str">
        <f>IF([8]Ficha2!$V$13="","",[8]Ficha2!$V$13)</f>
        <v xml:space="preserve">Riesgo de Gestión </v>
      </c>
      <c r="C88" s="347" t="str">
        <f>IF([8]Ficha2!$AY$24="","",[8]Ficha2!$AY$24)</f>
        <v>Estratégico</v>
      </c>
      <c r="D88" s="351" t="s">
        <v>158</v>
      </c>
      <c r="E88" s="351" t="s">
        <v>382</v>
      </c>
      <c r="F88" s="283" t="str">
        <f>CONCATENATE(IF([8]Ficha2!$D$29="","",[8]Ficha2!$D$29),"
",IF([8]Ficha2!$D$30="","",[8]Ficha2!$D$30),"
",IF([8]Ficha2!$D$31="","",[8]Ficha2!$D$31),"
",IF([8]Ficha2!$D$32="","",[8]Ficha2!$D$32),"
",IF([8]Ficha2!$D$33="","",[8]Ficha2!$D$33),"
",IF([8]Ficha2!$D$34="","",[8]Ficha2!$D$34))</f>
        <v xml:space="preserve">--- Todos los Procedimientos Administrativos
</v>
      </c>
      <c r="G88" s="283" t="str">
        <f>IF([8]Ficha2!$AD$29="","",[8]Ficha2!$AD$29)</f>
        <v>Todos los Procesos en el Sistema Integrado de Gestión</v>
      </c>
      <c r="H88" s="283" t="s">
        <v>253</v>
      </c>
      <c r="I88" s="283" t="s">
        <v>254</v>
      </c>
      <c r="J88" s="283" t="s">
        <v>383</v>
      </c>
      <c r="K88" s="297" t="str">
        <f>IF([8]Ficha2!$J$72="","",[8]Ficha2!$J$72)</f>
        <v>Posible (3)</v>
      </c>
      <c r="L88" s="297" t="str">
        <f>IF([8]Ficha2!$J$79="","",[8]Ficha2!$J$79)</f>
        <v>Moderado (3)</v>
      </c>
      <c r="M88" s="296" t="str">
        <f>IF([8]Ficha2!$AP$68="","",[8]Ficha2!$AP$68)</f>
        <v>Extrema</v>
      </c>
      <c r="N88" s="283"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283"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287"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287"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287"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296" t="str">
        <f>IF([8]Ficha2!$AW$87="","",[8]Ficha2!$AW$87)</f>
        <v>Moderado</v>
      </c>
      <c r="T88" s="287" t="str">
        <f>IF([8]Ficha2!$AZ$87="","",[8]Ficha2!$AZ$87)</f>
        <v>No disminuye</v>
      </c>
      <c r="U88" s="283"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287"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287"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287"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296" t="str">
        <f>IF([8]Ficha2!$AW$102="","",[8]Ficha2!$AW$102)</f>
        <v>Moderado</v>
      </c>
      <c r="Z88" s="287" t="str">
        <f>IF([8]Ficha2!$AZ$102="","",[8]Ficha2!$AZ$102)</f>
        <v>No disminuye</v>
      </c>
      <c r="AA88" s="297" t="str">
        <f>IF([8]Ficha2!$J$127="","",[8]Ficha2!$J$127)</f>
        <v>Posible (3)</v>
      </c>
      <c r="AB88" s="297" t="str">
        <f>IF([8]Ficha2!$J$134="","",[8]Ficha2!$J$134)</f>
        <v>Moderado (3)</v>
      </c>
      <c r="AC88" s="299" t="str">
        <f>IF([8]Ficha2!$AP$126="","",[8]Ficha2!$AP$126)</f>
        <v>Alta</v>
      </c>
      <c r="AD88" s="283"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299" t="s">
        <v>43</v>
      </c>
      <c r="AF88" s="206" t="s">
        <v>492</v>
      </c>
      <c r="AG88" s="206" t="s">
        <v>493</v>
      </c>
      <c r="AH88" s="206" t="s">
        <v>857</v>
      </c>
      <c r="AI88" s="41" t="s">
        <v>494</v>
      </c>
      <c r="AJ88" s="41" t="s">
        <v>442</v>
      </c>
      <c r="AK88" s="523" t="s">
        <v>943</v>
      </c>
      <c r="AL88" s="153">
        <v>0.5</v>
      </c>
      <c r="AM88" s="235" t="s">
        <v>909</v>
      </c>
      <c r="AN88" s="206" t="s">
        <v>866</v>
      </c>
      <c r="AO88" s="206" t="s">
        <v>487</v>
      </c>
      <c r="AP88" s="206" t="s">
        <v>868</v>
      </c>
      <c r="AQ88" s="206" t="s">
        <v>488</v>
      </c>
      <c r="AR88" s="77" t="s">
        <v>449</v>
      </c>
      <c r="AS88" s="264" t="s">
        <v>954</v>
      </c>
      <c r="AT88" s="153">
        <v>0.5</v>
      </c>
      <c r="AU88" s="235" t="s">
        <v>909</v>
      </c>
      <c r="AV88" s="310" t="s">
        <v>528</v>
      </c>
      <c r="AW88" s="283" t="s">
        <v>529</v>
      </c>
      <c r="AX88" s="307" t="s">
        <v>530</v>
      </c>
    </row>
    <row r="89" spans="1:50" s="39" customFormat="1" ht="303.75" customHeight="1" x14ac:dyDescent="0.25">
      <c r="A89" s="393"/>
      <c r="B89" s="348"/>
      <c r="C89" s="348"/>
      <c r="D89" s="352"/>
      <c r="E89" s="352"/>
      <c r="F89" s="289"/>
      <c r="G89" s="289"/>
      <c r="H89" s="289"/>
      <c r="I89" s="289"/>
      <c r="J89" s="289"/>
      <c r="K89" s="334"/>
      <c r="L89" s="334"/>
      <c r="M89" s="281"/>
      <c r="N89" s="289"/>
      <c r="O89" s="289"/>
      <c r="P89" s="279"/>
      <c r="Q89" s="279"/>
      <c r="R89" s="279"/>
      <c r="S89" s="281"/>
      <c r="T89" s="279"/>
      <c r="U89" s="289"/>
      <c r="V89" s="279"/>
      <c r="W89" s="279"/>
      <c r="X89" s="279"/>
      <c r="Y89" s="281"/>
      <c r="Z89" s="279"/>
      <c r="AA89" s="334"/>
      <c r="AB89" s="334"/>
      <c r="AC89" s="285"/>
      <c r="AD89" s="289"/>
      <c r="AE89" s="285"/>
      <c r="AF89" s="206" t="s">
        <v>495</v>
      </c>
      <c r="AG89" s="206" t="s">
        <v>493</v>
      </c>
      <c r="AH89" s="206" t="s">
        <v>858</v>
      </c>
      <c r="AI89" s="41" t="s">
        <v>496</v>
      </c>
      <c r="AJ89" s="41" t="s">
        <v>480</v>
      </c>
      <c r="AK89" s="523" t="s">
        <v>944</v>
      </c>
      <c r="AL89" s="153">
        <v>0.3</v>
      </c>
      <c r="AM89" s="235" t="s">
        <v>909</v>
      </c>
      <c r="AN89" s="206" t="s">
        <v>547</v>
      </c>
      <c r="AO89" s="206" t="s">
        <v>547</v>
      </c>
      <c r="AP89" s="206" t="s">
        <v>547</v>
      </c>
      <c r="AQ89" s="206" t="s">
        <v>540</v>
      </c>
      <c r="AR89" s="206" t="s">
        <v>540</v>
      </c>
      <c r="AS89" s="264" t="s">
        <v>647</v>
      </c>
      <c r="AT89" s="264" t="s">
        <v>648</v>
      </c>
      <c r="AU89" s="257" t="s">
        <v>648</v>
      </c>
      <c r="AV89" s="311"/>
      <c r="AW89" s="289"/>
      <c r="AX89" s="308"/>
    </row>
    <row r="90" spans="1:50" s="39" customFormat="1" ht="139.5" customHeight="1" x14ac:dyDescent="0.25">
      <c r="A90" s="393"/>
      <c r="B90" s="348"/>
      <c r="C90" s="348"/>
      <c r="D90" s="352"/>
      <c r="E90" s="352"/>
      <c r="F90" s="289"/>
      <c r="G90" s="289"/>
      <c r="H90" s="289"/>
      <c r="I90" s="289"/>
      <c r="J90" s="289"/>
      <c r="K90" s="334"/>
      <c r="L90" s="334"/>
      <c r="M90" s="281"/>
      <c r="N90" s="289"/>
      <c r="O90" s="289"/>
      <c r="P90" s="279"/>
      <c r="Q90" s="279"/>
      <c r="R90" s="279"/>
      <c r="S90" s="281"/>
      <c r="T90" s="279"/>
      <c r="U90" s="289"/>
      <c r="V90" s="279"/>
      <c r="W90" s="279"/>
      <c r="X90" s="279"/>
      <c r="Y90" s="281"/>
      <c r="Z90" s="279"/>
      <c r="AA90" s="334"/>
      <c r="AB90" s="334"/>
      <c r="AC90" s="285"/>
      <c r="AD90" s="289"/>
      <c r="AE90" s="285"/>
      <c r="AF90" s="206" t="s">
        <v>497</v>
      </c>
      <c r="AG90" s="206" t="s">
        <v>498</v>
      </c>
      <c r="AH90" s="206" t="s">
        <v>859</v>
      </c>
      <c r="AI90" s="41" t="s">
        <v>500</v>
      </c>
      <c r="AJ90" s="41" t="s">
        <v>499</v>
      </c>
      <c r="AK90" s="524" t="s">
        <v>945</v>
      </c>
      <c r="AL90" s="153">
        <v>1</v>
      </c>
      <c r="AM90" s="235" t="s">
        <v>909</v>
      </c>
      <c r="AN90" s="206" t="s">
        <v>547</v>
      </c>
      <c r="AO90" s="206" t="s">
        <v>547</v>
      </c>
      <c r="AP90" s="206" t="s">
        <v>547</v>
      </c>
      <c r="AQ90" s="206" t="s">
        <v>540</v>
      </c>
      <c r="AR90" s="206" t="s">
        <v>540</v>
      </c>
      <c r="AS90" s="264" t="s">
        <v>647</v>
      </c>
      <c r="AT90" s="264" t="s">
        <v>648</v>
      </c>
      <c r="AU90" s="257" t="s">
        <v>648</v>
      </c>
      <c r="AV90" s="311"/>
      <c r="AW90" s="289"/>
      <c r="AX90" s="308"/>
    </row>
    <row r="91" spans="1:50" s="39" customFormat="1" ht="297.75" customHeight="1" x14ac:dyDescent="0.25">
      <c r="A91" s="393"/>
      <c r="B91" s="348"/>
      <c r="C91" s="348"/>
      <c r="D91" s="352"/>
      <c r="E91" s="352"/>
      <c r="F91" s="289"/>
      <c r="G91" s="289"/>
      <c r="H91" s="289"/>
      <c r="I91" s="289"/>
      <c r="J91" s="289"/>
      <c r="K91" s="334"/>
      <c r="L91" s="334"/>
      <c r="M91" s="281"/>
      <c r="N91" s="289"/>
      <c r="O91" s="289"/>
      <c r="P91" s="279"/>
      <c r="Q91" s="279"/>
      <c r="R91" s="279"/>
      <c r="S91" s="281"/>
      <c r="T91" s="279"/>
      <c r="U91" s="289"/>
      <c r="V91" s="279"/>
      <c r="W91" s="279"/>
      <c r="X91" s="279"/>
      <c r="Y91" s="281"/>
      <c r="Z91" s="279"/>
      <c r="AA91" s="334"/>
      <c r="AB91" s="334"/>
      <c r="AC91" s="285"/>
      <c r="AD91" s="289"/>
      <c r="AE91" s="285"/>
      <c r="AF91" s="206" t="s">
        <v>501</v>
      </c>
      <c r="AG91" s="206" t="s">
        <v>502</v>
      </c>
      <c r="AH91" s="206" t="s">
        <v>860</v>
      </c>
      <c r="AI91" s="41" t="s">
        <v>503</v>
      </c>
      <c r="AJ91" s="41" t="s">
        <v>504</v>
      </c>
      <c r="AK91" s="524" t="s">
        <v>946</v>
      </c>
      <c r="AL91" s="153">
        <v>1</v>
      </c>
      <c r="AM91" s="235" t="s">
        <v>909</v>
      </c>
      <c r="AN91" s="206" t="s">
        <v>867</v>
      </c>
      <c r="AO91" s="206" t="s">
        <v>489</v>
      </c>
      <c r="AP91" s="206" t="s">
        <v>869</v>
      </c>
      <c r="AQ91" s="206" t="s">
        <v>490</v>
      </c>
      <c r="AR91" s="77" t="s">
        <v>491</v>
      </c>
      <c r="AS91" s="264" t="s">
        <v>955</v>
      </c>
      <c r="AT91" s="153">
        <v>0.5</v>
      </c>
      <c r="AU91" s="235" t="s">
        <v>909</v>
      </c>
      <c r="AV91" s="311"/>
      <c r="AW91" s="289"/>
      <c r="AX91" s="308"/>
    </row>
    <row r="92" spans="1:50" s="39" customFormat="1" ht="125.25" customHeight="1" x14ac:dyDescent="0.25">
      <c r="A92" s="393"/>
      <c r="B92" s="349"/>
      <c r="C92" s="349"/>
      <c r="D92" s="353"/>
      <c r="E92" s="353"/>
      <c r="F92" s="290"/>
      <c r="G92" s="290"/>
      <c r="H92" s="290"/>
      <c r="I92" s="290"/>
      <c r="J92" s="290"/>
      <c r="K92" s="271"/>
      <c r="L92" s="271"/>
      <c r="M92" s="327"/>
      <c r="N92" s="290"/>
      <c r="O92" s="290"/>
      <c r="P92" s="288"/>
      <c r="Q92" s="288"/>
      <c r="R92" s="288"/>
      <c r="S92" s="327"/>
      <c r="T92" s="288"/>
      <c r="U92" s="290"/>
      <c r="V92" s="288"/>
      <c r="W92" s="288"/>
      <c r="X92" s="288"/>
      <c r="Y92" s="327"/>
      <c r="Z92" s="288"/>
      <c r="AA92" s="271"/>
      <c r="AB92" s="271"/>
      <c r="AC92" s="363"/>
      <c r="AD92" s="290"/>
      <c r="AE92" s="363"/>
      <c r="AF92" s="206" t="s">
        <v>505</v>
      </c>
      <c r="AG92" s="206" t="s">
        <v>506</v>
      </c>
      <c r="AH92" s="206" t="s">
        <v>861</v>
      </c>
      <c r="AI92" s="99">
        <v>45474</v>
      </c>
      <c r="AJ92" s="41" t="s">
        <v>507</v>
      </c>
      <c r="AK92" s="523" t="s">
        <v>947</v>
      </c>
      <c r="AL92" s="153">
        <v>0.4</v>
      </c>
      <c r="AM92" s="235" t="s">
        <v>909</v>
      </c>
      <c r="AN92" s="206" t="s">
        <v>547</v>
      </c>
      <c r="AO92" s="206" t="s">
        <v>547</v>
      </c>
      <c r="AP92" s="206" t="s">
        <v>547</v>
      </c>
      <c r="AQ92" s="206" t="s">
        <v>540</v>
      </c>
      <c r="AR92" s="206" t="s">
        <v>540</v>
      </c>
      <c r="AS92" s="264" t="s">
        <v>647</v>
      </c>
      <c r="AT92" s="264" t="s">
        <v>648</v>
      </c>
      <c r="AU92" s="257" t="s">
        <v>648</v>
      </c>
      <c r="AV92" s="312"/>
      <c r="AW92" s="290"/>
      <c r="AX92" s="309"/>
    </row>
    <row r="93" spans="1:50" s="39" customFormat="1" ht="297.75" customHeight="1" x14ac:dyDescent="0.25">
      <c r="A93" s="393"/>
      <c r="B93" s="347" t="str">
        <f>IF([8]Ficha3!$V$13="","",[8]Ficha3!$V$13)</f>
        <v xml:space="preserve">Riesgo de Gestión </v>
      </c>
      <c r="C93" s="347" t="str">
        <f>IF([8]Ficha3!$AY$24="","",[8]Ficha3!$AY$24)</f>
        <v>Operativo</v>
      </c>
      <c r="D93" s="351" t="s">
        <v>158</v>
      </c>
      <c r="E93" s="351" t="s">
        <v>384</v>
      </c>
      <c r="F93" s="283" t="str">
        <f>CONCATENATE(IF([8]Ficha3!$D$29="","",[8]Ficha3!$D$29),"
",IF([8]Ficha3!$D$30="","",[8]Ficha3!$D$30),"
",IF([8]Ficha3!$D$31="","",[8]Ficha3!$D$31),"
",IF([8]Ficha3!$D$32="","",[8]Ficha3!$D$32),"
",IF([8]Ficha3!$D$33="","",[8]Ficha3!$D$33),"
",IF([8]Ficha3!$D$34="","",[8]Ficha3!$D$34))</f>
        <v xml:space="preserve">--- Todos los Procedimientos Administrativos
</v>
      </c>
      <c r="G93" s="283" t="str">
        <f>IF([8]Ficha3!$AD$29="","",[8]Ficha3!$AD$29)</f>
        <v>Todos los procesos en el Sistema Integrado de Gestión</v>
      </c>
      <c r="H93" s="283" t="s">
        <v>519</v>
      </c>
      <c r="I93" s="283" t="s">
        <v>254</v>
      </c>
      <c r="J93" s="283" t="s">
        <v>385</v>
      </c>
      <c r="K93" s="297" t="str">
        <f>IF([8]Ficha3!$J$72="","",[8]Ficha3!$J$72)</f>
        <v>Posible (3)</v>
      </c>
      <c r="L93" s="297" t="str">
        <f>IF([8]Ficha3!$J$79="","",[8]Ficha3!$J$79)</f>
        <v>Moderado (3)</v>
      </c>
      <c r="M93" s="296" t="str">
        <f>IF([8]Ficha3!$AP$68="","",[8]Ficha3!$AP$68)</f>
        <v>Extrema</v>
      </c>
      <c r="N93" s="283"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283"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287"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287"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287"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296" t="str">
        <f>IF([8]Ficha3!$AW$87="","",[8]Ficha3!$AW$87)</f>
        <v>Moderado</v>
      </c>
      <c r="T93" s="287" t="str">
        <f>IF([8]Ficha3!$AZ$87="","",[8]Ficha3!$AZ$87)</f>
        <v>No disminuye</v>
      </c>
      <c r="U93" s="283"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287"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287"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287"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296" t="str">
        <f>IF([8]Ficha3!$AW$102="","",[8]Ficha3!$AW$102)</f>
        <v>Moderado</v>
      </c>
      <c r="Z93" s="287" t="str">
        <f>IF([8]Ficha3!$AZ$102="","",[8]Ficha3!$AZ$102)</f>
        <v>No disminuye</v>
      </c>
      <c r="AA93" s="297" t="str">
        <f>IF([8]Ficha3!$J$127="","",[8]Ficha3!$J$127)</f>
        <v>Posible (3)</v>
      </c>
      <c r="AB93" s="297" t="str">
        <f>IF([8]Ficha3!$J$134="","",[8]Ficha3!$J$134)</f>
        <v>Moderado (3)</v>
      </c>
      <c r="AC93" s="299" t="str">
        <f>IF([8]Ficha3!$AP$126="","",[8]Ficha3!$AP$126)</f>
        <v>Alta</v>
      </c>
      <c r="AD93" s="283"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299" t="s">
        <v>43</v>
      </c>
      <c r="AF93" s="206" t="s">
        <v>512</v>
      </c>
      <c r="AG93" s="206" t="s">
        <v>513</v>
      </c>
      <c r="AH93" s="206" t="s">
        <v>862</v>
      </c>
      <c r="AI93" s="41" t="s">
        <v>514</v>
      </c>
      <c r="AJ93" s="41" t="s">
        <v>480</v>
      </c>
      <c r="AK93" s="523" t="s">
        <v>948</v>
      </c>
      <c r="AL93" s="153">
        <v>0.7</v>
      </c>
      <c r="AM93" s="235" t="s">
        <v>909</v>
      </c>
      <c r="AN93" s="206" t="s">
        <v>870</v>
      </c>
      <c r="AO93" s="206" t="s">
        <v>511</v>
      </c>
      <c r="AP93" s="206" t="s">
        <v>872</v>
      </c>
      <c r="AQ93" s="206" t="s">
        <v>509</v>
      </c>
      <c r="AR93" s="77" t="s">
        <v>510</v>
      </c>
      <c r="AS93" s="264" t="s">
        <v>956</v>
      </c>
      <c r="AT93" s="153">
        <v>0.5</v>
      </c>
      <c r="AU93" s="235" t="s">
        <v>909</v>
      </c>
      <c r="AV93" s="310" t="s">
        <v>754</v>
      </c>
      <c r="AW93" s="283" t="s">
        <v>755</v>
      </c>
      <c r="AX93" s="307" t="s">
        <v>756</v>
      </c>
    </row>
    <row r="94" spans="1:50" s="39" customFormat="1" ht="277.5" customHeight="1" x14ac:dyDescent="0.25">
      <c r="A94" s="393"/>
      <c r="B94" s="349"/>
      <c r="C94" s="349"/>
      <c r="D94" s="353"/>
      <c r="E94" s="353"/>
      <c r="F94" s="290"/>
      <c r="G94" s="290"/>
      <c r="H94" s="290"/>
      <c r="I94" s="290"/>
      <c r="J94" s="290"/>
      <c r="K94" s="271"/>
      <c r="L94" s="271"/>
      <c r="M94" s="327"/>
      <c r="N94" s="290"/>
      <c r="O94" s="290"/>
      <c r="P94" s="288"/>
      <c r="Q94" s="288"/>
      <c r="R94" s="288"/>
      <c r="S94" s="327"/>
      <c r="T94" s="288"/>
      <c r="U94" s="290"/>
      <c r="V94" s="288"/>
      <c r="W94" s="288"/>
      <c r="X94" s="288"/>
      <c r="Y94" s="327"/>
      <c r="Z94" s="288"/>
      <c r="AA94" s="271"/>
      <c r="AB94" s="271"/>
      <c r="AC94" s="363"/>
      <c r="AD94" s="290"/>
      <c r="AE94" s="363"/>
      <c r="AF94" s="206" t="s">
        <v>515</v>
      </c>
      <c r="AG94" s="206" t="s">
        <v>516</v>
      </c>
      <c r="AH94" s="206" t="s">
        <v>863</v>
      </c>
      <c r="AI94" s="41" t="s">
        <v>517</v>
      </c>
      <c r="AJ94" s="41" t="s">
        <v>518</v>
      </c>
      <c r="AK94" s="525" t="s">
        <v>949</v>
      </c>
      <c r="AL94" s="214">
        <v>0.7</v>
      </c>
      <c r="AM94" s="235" t="s">
        <v>909</v>
      </c>
      <c r="AN94" s="206" t="s">
        <v>871</v>
      </c>
      <c r="AO94" s="206" t="s">
        <v>508</v>
      </c>
      <c r="AP94" s="206" t="s">
        <v>873</v>
      </c>
      <c r="AQ94" s="206" t="s">
        <v>490</v>
      </c>
      <c r="AR94" s="77" t="s">
        <v>491</v>
      </c>
      <c r="AS94" s="264" t="s">
        <v>957</v>
      </c>
      <c r="AT94" s="153" t="s">
        <v>951</v>
      </c>
      <c r="AU94" s="235" t="s">
        <v>958</v>
      </c>
      <c r="AV94" s="312"/>
      <c r="AW94" s="290"/>
      <c r="AX94" s="309"/>
    </row>
    <row r="95" spans="1:50" s="39" customFormat="1" ht="252" customHeight="1" x14ac:dyDescent="0.25">
      <c r="A95" s="393"/>
      <c r="B95" s="347" t="str">
        <f>IF([8]Ficha4!$V$13="","",[8]Ficha4!$V$13)</f>
        <v xml:space="preserve">Riesgo de Gestión </v>
      </c>
      <c r="C95" s="347" t="str">
        <f>IF([8]Ficha3!$AY$24="","",[8]Ficha3!$AY$24)</f>
        <v>Operativo</v>
      </c>
      <c r="D95" s="351" t="s">
        <v>255</v>
      </c>
      <c r="E95" s="351" t="s">
        <v>386</v>
      </c>
      <c r="F95" s="283" t="str">
        <f>CONCATENATE(IF([8]Ficha4!$D$29="","",[8]Ficha4!$D$29),"
",IF([8]Ficha4!$D$30="","",[8]Ficha4!$D$30),"
",IF([8]Ficha4!$D$31="","",[8]Ficha4!$D$31),"
",IF([8]Ficha4!$D$32="","",[8]Ficha4!$D$32),"
",IF([8]Ficha4!$D$33="","",[8]Ficha4!$D$33),"
",IF([8]Ficha4!$D$34="","",[8]Ficha4!$D$34))</f>
        <v xml:space="preserve">--- Todos los Trámites
</v>
      </c>
      <c r="G95" s="283" t="str">
        <f>IF([8]Ficha4!$AD$29="","",[8]Ficha4!$AD$29)</f>
        <v>Todos los procesos en el Sistema Integrado de Gestión</v>
      </c>
      <c r="H95" s="283" t="s">
        <v>526</v>
      </c>
      <c r="I95" s="283" t="s">
        <v>527</v>
      </c>
      <c r="J95" s="283" t="s">
        <v>387</v>
      </c>
      <c r="K95" s="390" t="str">
        <f>IF([8]Ficha4!$J$72="","",[8]Ficha4!$J$72)</f>
        <v>Posible (3)</v>
      </c>
      <c r="L95" s="390" t="str">
        <f>IF([8]Ficha4!$J$79="","",[8]Ficha4!$J$79)</f>
        <v>Moderado (3)</v>
      </c>
      <c r="M95" s="296" t="str">
        <f>IF([8]Ficha4!$AP$68="","",[8]Ficha4!$AP$68)</f>
        <v>Alta</v>
      </c>
      <c r="N95" s="283" t="s">
        <v>388</v>
      </c>
      <c r="O95" s="283"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287"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287"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287"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296" t="str">
        <f>IF([8]Ficha4!$AW$87="","",[8]Ficha4!$AW$87)</f>
        <v>Moderado</v>
      </c>
      <c r="T95" s="287" t="str">
        <f>IF([8]Ficha4!$AZ$87="","",[8]Ficha4!$AZ$87)</f>
        <v>No disminuye</v>
      </c>
      <c r="U95" s="287"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287"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287"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287"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296" t="str">
        <f>IF([8]Ficha4!$AW$102="","",[8]Ficha4!$AW$102)</f>
        <v/>
      </c>
      <c r="Z95" s="287" t="str">
        <f>IF([8]Ficha4!$AZ$102="","",[8]Ficha4!$AZ$102)</f>
        <v/>
      </c>
      <c r="AA95" s="297" t="str">
        <f>IF([8]Ficha4!$J$127="","",[8]Ficha4!$J$127)</f>
        <v>Posible (3)</v>
      </c>
      <c r="AB95" s="297" t="str">
        <f>IF([8]Ficha4!$J$134="","",[8]Ficha4!$J$134)</f>
        <v>Moderado (3)</v>
      </c>
      <c r="AC95" s="299" t="str">
        <f>IF([8]Ficha4!$AP$126="","",[8]Ficha4!$AP$126)</f>
        <v>Alta</v>
      </c>
      <c r="AD95" s="283"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299" t="s">
        <v>43</v>
      </c>
      <c r="AF95" s="206" t="s">
        <v>520</v>
      </c>
      <c r="AG95" s="206" t="s">
        <v>521</v>
      </c>
      <c r="AH95" s="206" t="s">
        <v>864</v>
      </c>
      <c r="AI95" s="44" t="s">
        <v>522</v>
      </c>
      <c r="AJ95" s="44" t="s">
        <v>448</v>
      </c>
      <c r="AK95" s="526" t="s">
        <v>950</v>
      </c>
      <c r="AL95" s="214" t="s">
        <v>951</v>
      </c>
      <c r="AM95" s="235" t="s">
        <v>952</v>
      </c>
      <c r="AN95" s="206" t="s">
        <v>547</v>
      </c>
      <c r="AO95" s="206" t="s">
        <v>547</v>
      </c>
      <c r="AP95" s="206" t="s">
        <v>547</v>
      </c>
      <c r="AQ95" s="206" t="s">
        <v>540</v>
      </c>
      <c r="AR95" s="206" t="s">
        <v>540</v>
      </c>
      <c r="AS95" s="206" t="s">
        <v>647</v>
      </c>
      <c r="AT95" s="206" t="s">
        <v>648</v>
      </c>
      <c r="AU95" s="220" t="s">
        <v>648</v>
      </c>
      <c r="AV95" s="310" t="s">
        <v>757</v>
      </c>
      <c r="AW95" s="283" t="s">
        <v>758</v>
      </c>
      <c r="AX95" s="307" t="s">
        <v>389</v>
      </c>
    </row>
    <row r="96" spans="1:50" s="39" customFormat="1" ht="252.75" customHeight="1" thickBot="1" x14ac:dyDescent="0.3">
      <c r="A96" s="394"/>
      <c r="B96" s="355"/>
      <c r="C96" s="355"/>
      <c r="D96" s="357"/>
      <c r="E96" s="357"/>
      <c r="F96" s="284"/>
      <c r="G96" s="284"/>
      <c r="H96" s="284"/>
      <c r="I96" s="284"/>
      <c r="J96" s="284"/>
      <c r="K96" s="391"/>
      <c r="L96" s="391"/>
      <c r="M96" s="282"/>
      <c r="N96" s="284"/>
      <c r="O96" s="284"/>
      <c r="P96" s="280"/>
      <c r="Q96" s="280"/>
      <c r="R96" s="280"/>
      <c r="S96" s="282"/>
      <c r="T96" s="280"/>
      <c r="U96" s="280"/>
      <c r="V96" s="280"/>
      <c r="W96" s="280"/>
      <c r="X96" s="280"/>
      <c r="Y96" s="282"/>
      <c r="Z96" s="280"/>
      <c r="AA96" s="298"/>
      <c r="AB96" s="298"/>
      <c r="AC96" s="286"/>
      <c r="AD96" s="284"/>
      <c r="AE96" s="286"/>
      <c r="AF96" s="209" t="s">
        <v>523</v>
      </c>
      <c r="AG96" s="209" t="s">
        <v>524</v>
      </c>
      <c r="AH96" s="209" t="s">
        <v>865</v>
      </c>
      <c r="AI96" s="100" t="s">
        <v>525</v>
      </c>
      <c r="AJ96" s="100" t="s">
        <v>448</v>
      </c>
      <c r="AK96" s="527" t="s">
        <v>953</v>
      </c>
      <c r="AL96" s="155" t="s">
        <v>951</v>
      </c>
      <c r="AM96" s="236" t="s">
        <v>952</v>
      </c>
      <c r="AN96" s="119" t="s">
        <v>767</v>
      </c>
      <c r="AO96" s="119" t="s">
        <v>547</v>
      </c>
      <c r="AP96" s="8" t="s">
        <v>571</v>
      </c>
      <c r="AQ96" s="8" t="s">
        <v>571</v>
      </c>
      <c r="AR96" s="8" t="s">
        <v>571</v>
      </c>
      <c r="AS96" s="8" t="s">
        <v>571</v>
      </c>
      <c r="AT96" s="8" t="s">
        <v>571</v>
      </c>
      <c r="AU96" s="221" t="s">
        <v>571</v>
      </c>
      <c r="AV96" s="362"/>
      <c r="AW96" s="284"/>
      <c r="AX96" s="361"/>
    </row>
    <row r="97" spans="1:59" s="81" customFormat="1" ht="18" customHeight="1" thickBot="1" x14ac:dyDescent="0.3">
      <c r="AK97" s="192"/>
      <c r="AL97" s="152"/>
      <c r="AM97" s="232"/>
      <c r="AS97" s="192"/>
      <c r="AT97" s="152"/>
      <c r="AU97" s="232"/>
      <c r="AV97" s="117"/>
      <c r="AX97" s="118"/>
    </row>
    <row r="98" spans="1:59" s="39" customFormat="1" ht="256.5" customHeight="1" x14ac:dyDescent="0.25">
      <c r="A98" s="335" t="s">
        <v>154</v>
      </c>
      <c r="B98" s="333" t="s">
        <v>49</v>
      </c>
      <c r="C98" s="333" t="s">
        <v>146</v>
      </c>
      <c r="D98" s="385" t="s">
        <v>155</v>
      </c>
      <c r="E98" s="385" t="s">
        <v>159</v>
      </c>
      <c r="F98" s="333" t="s">
        <v>83</v>
      </c>
      <c r="G98" s="268" t="str">
        <f>IF([9]Ficha1!$AD$29="","",[9]Ficha1!$AD$29)</f>
        <v>Todos los procesos en el Sistema Integrado de Gestión</v>
      </c>
      <c r="H98" s="268" t="str">
        <f>CONCATENATE(IF([9]Ficha1!$J$39="","",[9]Ficha1!$J$39),"
",IF([9]Ficha1!$J$40="","",[9]Ficha1!$J$40),"
",IF([9]Ficha1!$J$41="","",[9]Ficha1!$J$41),"
",IF([9]Ficha1!$J$42="","",[9]Ficha1!$J$42),"
",IF([9]Ficha1!$J$43="","",[9]Ficha1!$J$43),"
",IF([9]Ficha1!$J$44="","",[9]Ficha1!$J$44),"
",IF([9]Ficha1!$J$45="","",[9]Ficha1!$J$45),"
",IF([9]Ficha1!$J$46="","",[9]Ficha1!$J$46),"
",IF([9]Ficha1!$J$47="","",[9]Ficha1!$J$47),"
",IF([9]Ficha1!$J$48="","",[9]Ficha1!$J$48))</f>
        <v xml:space="preserve">Falta de actualización de la documentación de metodologías que incluye procedimientos, guía, formatos,etc para llevar a cabo una adecuada  gestión TICS.
</v>
      </c>
      <c r="I98" s="268" t="str">
        <f>CONCATENATE(IF([9]Ficha1!$J$51="","",[9]Ficha1!$J$51),"
",IF([9]Ficha1!$J$52="","",[9]Ficha1!$J$52),"
",IF([9]Ficha1!$J$53="","",[9]Ficha1!$J$53),"
",IF([9]Ficha1!$J$54="","",[9]Ficha1!$J$54),"
",IF([9]Ficha1!$J$55="","",[9]Ficha1!$J$55),"
",IF([9]Ficha1!$J$56="","",[9]Ficha1!$J$56),"
",IF([9]Ficha1!$J$57="","",[9]Ficha1!$J$57),"
",IF([9]Ficha1!$J$58="","",[9]Ficha1!$J$58),"
",IF([9]Ficha1!$J$59="","",[9]Ficha1!$J$59),"
",IF([9]Ficha1!$J$60="","",[9]Ficha1!$J$60))</f>
        <v xml:space="preserve">
</v>
      </c>
      <c r="J98" s="268"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v>
      </c>
      <c r="K98" s="405" t="str">
        <f>IF([9]Ficha1!$J$72="","",[9]Ficha1!$J$72)</f>
        <v>Posible (3)</v>
      </c>
      <c r="L98" s="405" t="str">
        <f>IF([9]Ficha1!$J$79="","",[9]Ficha1!$J$79)</f>
        <v>Menor (2)</v>
      </c>
      <c r="M98" s="404" t="str">
        <f>IF([9]Ficha1!$AP$68="","",[9]Ficha1!$AP$68)</f>
        <v>Moderada</v>
      </c>
      <c r="N98" s="268" t="str">
        <f>IF([9]Ficha1!$AP$72="","",[9]Ficha1!$AP$72)</f>
        <v/>
      </c>
      <c r="O98" s="268" t="str">
        <f>CONCATENATE(IF([9]Ficha1!$D$87="","",[9]Ficha1!$D$87),"
",IF([9]Ficha1!$D$88="","",[9]Ficha1!$D$88),"
",IF([9]Ficha1!$D$89="","",[9]Ficha1!$D$89),"
",IF([9]Ficha1!$D$90="","",[9]Ficha1!$D$90),"
",IF([9]Ficha1!$D$91="","",[9]Ficha1!$D$91),"
",IF([9]Ficha1!$D$92="","",[9]Ficha1!$D$92),"
",IF([9]Ficha1!$D$93="","",[9]Ficha1!$D$93),"
",IF([9]Ficha1!$D$94="","",[9]Ficha1!$D$94),"
",IF([9]Ficha1!$D$95="","",[9]Ficha1!$D$95),"
",IF([9]Ficha1!$D$96="","",[9]Ficha1!$D$96))</f>
        <v xml:space="preserve">Realizar el levantamiento de necesidades funcionales del personal
Validar las necesidades funcionales del funcionario y/o contratista antes de la asignación del equipo de computo.
</v>
      </c>
      <c r="P98" s="274"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274"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274"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404" t="str">
        <f>IF([9]Ficha1!$AW$87="","",[9]Ficha1!$AW$87)</f>
        <v>Fuerte</v>
      </c>
      <c r="T98" s="274" t="str">
        <f>IF([9]Ficha1!$AZ$87="","",[9]Ficha1!$AZ$87)</f>
        <v>Directamente</v>
      </c>
      <c r="U98" s="268" t="str">
        <f>CONCATENATE(IF([9]Ficha1!$D$102="","",[9]Ficha1!$D$102),"
",IF([9]Ficha1!$D$103="","",[9]Ficha1!$D$103),"
",IF([9]Ficha1!$D$104="","",[9]Ficha1!$D$104),"
",IF([9]Ficha1!$D$105="","",[9]Ficha1!$D$105),"
",IF([9]Ficha1!$D$106="","",[9]Ficha1!$D$106),"
",IF([9]Ficha1!$D$107="","",[9]Ficha1!$D$107),"
",IF([9]Ficha1!$D$108="","",[9]Ficha1!$D$108),"
",IF([9]Ficha1!$D$109="","",[9]Ficha1!$D$109),"
",IF([9]Ficha1!$D$110="","",[9]Ficha1!$D$110),"
",IF([9]Ficha1!$D$111="","",[9]Ficha1!$D$111))</f>
        <v xml:space="preserve">
</v>
      </c>
      <c r="V98" s="268"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268"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268"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305" t="str">
        <f>IF([9]Ficha1!$AW$102="","",[9]Ficha1!$AW$102)</f>
        <v/>
      </c>
      <c r="Z98" s="268" t="str">
        <f>IF([9]Ficha1!$AZ$102="","",[9]Ficha1!$AZ$102)</f>
        <v/>
      </c>
      <c r="AA98" s="270" t="str">
        <f>IF([9]Ficha1!$J$127="","",[9]Ficha1!$J$127)</f>
        <v>Rara vez (1)</v>
      </c>
      <c r="AB98" s="270" t="str">
        <f>IF([9]Ficha1!$J$134="","",[9]Ficha1!$J$134)</f>
        <v>Menor (2)</v>
      </c>
      <c r="AC98" s="272" t="str">
        <f>IF([9]Ficha1!$AP$126="","",[9]Ficha1!$AP$126)</f>
        <v>Baja</v>
      </c>
      <c r="AD98" s="268" t="str">
        <f>IF([9]Ficha1!$AP$130="","",[9]Ficha1!$AP$130)</f>
        <v/>
      </c>
      <c r="AE98" s="300" t="s">
        <v>45</v>
      </c>
      <c r="AF98" s="167" t="s">
        <v>461</v>
      </c>
      <c r="AG98" s="20" t="s">
        <v>462</v>
      </c>
      <c r="AH98" s="20" t="s">
        <v>462</v>
      </c>
      <c r="AI98" s="20" t="s">
        <v>462</v>
      </c>
      <c r="AJ98" s="20" t="s">
        <v>462</v>
      </c>
      <c r="AK98" s="207" t="s">
        <v>80</v>
      </c>
      <c r="AL98" s="207" t="s">
        <v>80</v>
      </c>
      <c r="AM98" s="219" t="s">
        <v>80</v>
      </c>
      <c r="AN98" s="96" t="s">
        <v>454</v>
      </c>
      <c r="AO98" s="96" t="s">
        <v>455</v>
      </c>
      <c r="AP98" s="96" t="s">
        <v>895</v>
      </c>
      <c r="AQ98" s="97" t="s">
        <v>456</v>
      </c>
      <c r="AR98" s="98" t="s">
        <v>457</v>
      </c>
      <c r="AS98" s="97" t="s">
        <v>993</v>
      </c>
      <c r="AT98" s="180">
        <v>0.1</v>
      </c>
      <c r="AU98" s="238" t="s">
        <v>909</v>
      </c>
      <c r="AV98" s="72"/>
      <c r="AW98" s="207" t="s">
        <v>111</v>
      </c>
      <c r="AX98" s="217" t="s">
        <v>111</v>
      </c>
      <c r="AY98" s="39" t="s">
        <v>111</v>
      </c>
    </row>
    <row r="99" spans="1:59" s="39" customFormat="1" ht="163.5" customHeight="1" x14ac:dyDescent="0.25">
      <c r="A99" s="439"/>
      <c r="B99" s="290"/>
      <c r="C99" s="290"/>
      <c r="D99" s="380"/>
      <c r="E99" s="380"/>
      <c r="F99" s="290"/>
      <c r="G99" s="269"/>
      <c r="H99" s="269"/>
      <c r="I99" s="269"/>
      <c r="J99" s="269"/>
      <c r="K99" s="397"/>
      <c r="L99" s="397"/>
      <c r="M99" s="400"/>
      <c r="N99" s="269"/>
      <c r="O99" s="269"/>
      <c r="P99" s="275"/>
      <c r="Q99" s="275"/>
      <c r="R99" s="275"/>
      <c r="S99" s="400"/>
      <c r="T99" s="275"/>
      <c r="U99" s="269"/>
      <c r="V99" s="269"/>
      <c r="W99" s="269"/>
      <c r="X99" s="269"/>
      <c r="Y99" s="306"/>
      <c r="Z99" s="269"/>
      <c r="AA99" s="271"/>
      <c r="AB99" s="271"/>
      <c r="AC99" s="273"/>
      <c r="AD99" s="269"/>
      <c r="AE99" s="301"/>
      <c r="AF99" s="160" t="s">
        <v>461</v>
      </c>
      <c r="AG99" s="160" t="s">
        <v>461</v>
      </c>
      <c r="AH99" s="160" t="s">
        <v>461</v>
      </c>
      <c r="AI99" s="160" t="s">
        <v>461</v>
      </c>
      <c r="AJ99" s="160" t="s">
        <v>461</v>
      </c>
      <c r="AK99" s="211" t="s">
        <v>461</v>
      </c>
      <c r="AL99" s="211" t="s">
        <v>461</v>
      </c>
      <c r="AM99" s="224" t="s">
        <v>461</v>
      </c>
      <c r="AN99" s="61" t="s">
        <v>458</v>
      </c>
      <c r="AO99" s="61" t="s">
        <v>459</v>
      </c>
      <c r="AP99" s="61" t="s">
        <v>896</v>
      </c>
      <c r="AQ99" s="62" t="s">
        <v>460</v>
      </c>
      <c r="AR99" s="62" t="s">
        <v>907</v>
      </c>
      <c r="AS99" s="62" t="s">
        <v>993</v>
      </c>
      <c r="AT99" s="181">
        <v>0.18</v>
      </c>
      <c r="AU99" s="239" t="s">
        <v>909</v>
      </c>
      <c r="AV99" s="213"/>
      <c r="AW99" s="205"/>
      <c r="AX99" s="202"/>
    </row>
    <row r="100" spans="1:59" s="39" customFormat="1" ht="195" customHeight="1" x14ac:dyDescent="0.25">
      <c r="A100" s="336"/>
      <c r="B100" s="283" t="s">
        <v>49</v>
      </c>
      <c r="C100" s="283" t="s">
        <v>146</v>
      </c>
      <c r="D100" s="378" t="s">
        <v>82</v>
      </c>
      <c r="E100" s="378" t="s">
        <v>160</v>
      </c>
      <c r="F100" s="283" t="s">
        <v>83</v>
      </c>
      <c r="G100" s="401" t="str">
        <f>IF([9]Ficha2!$AD$29="","",[9]Ficha2!$AD$29)</f>
        <v>Todos los procesos en el Sistema Integrado de Gestión</v>
      </c>
      <c r="H100" s="401" t="str">
        <f>CONCATENATE(IF([9]Ficha2!$J$39="","",[9]Ficha2!$J$39),"
",IF([9]Ficha2!$J$40="","",[9]Ficha2!$J$40),"
",IF([9]Ficha2!$J$41="","",[9]Ficha2!$J$41),"
",IF([9]Ficha2!$J$42="","",[9]Ficha2!$J$42),"
",IF([9]Ficha2!$J$43="","",[9]Ficha2!$J$43),"
",IF([9]Ficha2!$J$44="","",[9]Ficha2!$J$44),"
",IF([9]Ficha2!$J$45="","",[9]Ficha2!$J$45),"
",IF([9]Ficha2!$J$46="","",[9]Ficha2!$J$46),"
",IF([9]Ficha2!$J$47="","",[9]Ficha2!$J$47),"
",IF([9]Ficha2!$J$48="","",[9]Ficha2!$J$48))</f>
        <v xml:space="preserve">Insuficientes recursos financieros para adquirir aplicativos y sistemas de información que respondan a las necesidades de los procesos de la entidad
</v>
      </c>
      <c r="I100" s="401" t="str">
        <f>CONCATENATE(IF([9]Ficha2!$J$51="","",[9]Ficha2!$J$51),"
",IF([9]Ficha2!$J$52="","",[9]Ficha2!$J$52),"
",IF([9]Ficha2!$J$53="","",[9]Ficha2!$J$53),"
",IF([9]Ficha2!$J$54="","",[9]Ficha2!$J$54),"
",IF([9]Ficha2!$J$55="","",[9]Ficha2!$J$55),"
",IF([9]Ficha2!$J$56="","",[9]Ficha2!$J$56),"
",IF([9]Ficha2!$J$57="","",[9]Ficha2!$J$57),"
",IF([9]Ficha2!$J$58="","",[9]Ficha2!$J$58),"
",IF([9]Ficha2!$J$59="","",[9]Ficha2!$J$59),"
",IF([9]Ficha2!$J$60="","",[9]Ficha2!$J$60))</f>
        <v xml:space="preserve">
</v>
      </c>
      <c r="J100" s="401"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v>
      </c>
      <c r="K100" s="395" t="str">
        <f>IF([9]Ficha2!$J$72="","",[9]Ficha2!$J$72)</f>
        <v>Posible (3)</v>
      </c>
      <c r="L100" s="395" t="str">
        <f>IF([9]Ficha2!$J$79="","",[9]Ficha2!$J$79)</f>
        <v>Menor (2)</v>
      </c>
      <c r="M100" s="398" t="str">
        <f>IF([9]Ficha2!$AP$68="","",[9]Ficha2!$AP$68)</f>
        <v>Moderada</v>
      </c>
      <c r="N100" s="401" t="str">
        <f>IF([9]Ficha2!$AP$72="","",[9]Ficha2!$AP$72)</f>
        <v/>
      </c>
      <c r="O100" s="401" t="str">
        <f>CONCATENATE(IF([9]Ficha2!$D$87="","",[9]Ficha2!$D$87),"
",IF([9]Ficha2!$D$88="","",[9]Ficha2!$D$88),"
",IF([9]Ficha2!$D$89="","",[9]Ficha2!$D$89),"
",IF([9]Ficha2!$D$90="","",[9]Ficha2!$D$90),"
",IF([9]Ficha2!$D$91="","",[9]Ficha2!$D$91),"
",IF([9]Ficha2!$D$92="","",[9]Ficha2!$D$92),"
",IF([9]Ficha2!$D$93="","",[9]Ficha2!$D$93),"
",IF([9]Ficha2!$D$94="","",[9]Ficha2!$D$94),"
",IF([9]Ficha2!$D$95="","",[9]Ficha2!$D$95),"
",IF([9]Ficha2!$D$96="","",[9]Ficha2!$D$96))</f>
        <v xml:space="preserve">Verificar tiempo de atención de los requerimientos de los usuarios internos
</v>
      </c>
      <c r="P100" s="303"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v>
      </c>
      <c r="Q100" s="303"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v>
      </c>
      <c r="R100" s="303"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v>
      </c>
      <c r="S100" s="398" t="str">
        <f>IF([9]Ficha2!$AW$87="","",[9]Ficha2!$AW$87)</f>
        <v>Fuerte</v>
      </c>
      <c r="T100" s="303" t="str">
        <f>IF([9]Ficha2!$AZ$87="","",[9]Ficha2!$AZ$87)</f>
        <v>Directamente</v>
      </c>
      <c r="U100" s="303" t="str">
        <f>CONCATENATE(IF([9]Ficha2!$D$102="","",[9]Ficha2!$D$102),"
",IF([9]Ficha2!$D$103="","",[9]Ficha2!$D$103),"
",IF([9]Ficha2!$D$104="","",[9]Ficha2!$D$104),"
",IF([9]Ficha2!$D$105="","",[9]Ficha2!$D$105),"
",IF([9]Ficha2!$D$106="","",[9]Ficha2!$D$106),"
",IF([9]Ficha2!$D$107="","",[9]Ficha2!$D$107),"
",IF([9]Ficha2!$D$108="","",[9]Ficha2!$D$108),"
",IF([9]Ficha2!$D$109="","",[9]Ficha2!$D$109),"
",IF([9]Ficha2!$D$110="","",[9]Ficha2!$D$110),"
",IF([9]Ficha2!$D$111="","",[9]Ficha2!$D$111))</f>
        <v xml:space="preserve">
</v>
      </c>
      <c r="V100" s="303"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
</v>
      </c>
      <c r="W100" s="303"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303"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398" t="str">
        <f>IF([9]Ficha2!$AW$102="","",[9]Ficha2!$AW$102)</f>
        <v/>
      </c>
      <c r="Z100" s="303" t="str">
        <f>IF([9]Ficha2!$AZ$102="","",[9]Ficha2!$AZ$102)</f>
        <v/>
      </c>
      <c r="AA100" s="297" t="str">
        <f>IF([9]Ficha2!$J$127="","",[9]Ficha2!$J$127)</f>
        <v>Rara vez (1)</v>
      </c>
      <c r="AB100" s="297" t="str">
        <f>IF([9]Ficha2!$J$134="","",[9]Ficha2!$J$134)</f>
        <v>Menor (2)</v>
      </c>
      <c r="AC100" s="403" t="str">
        <f>IF([9]Ficha2!$AP$126="","",[9]Ficha2!$AP$126)</f>
        <v>Baja</v>
      </c>
      <c r="AD100" s="303" t="str">
        <f>IF([9]Ficha2!$AP$130="","",[9]Ficha2!$AP$130)</f>
        <v/>
      </c>
      <c r="AE100" s="302" t="s">
        <v>45</v>
      </c>
      <c r="AF100" s="160" t="s">
        <v>461</v>
      </c>
      <c r="AG100" s="160" t="s">
        <v>461</v>
      </c>
      <c r="AH100" s="211" t="s">
        <v>461</v>
      </c>
      <c r="AI100" s="211" t="s">
        <v>461</v>
      </c>
      <c r="AJ100" s="211" t="s">
        <v>461</v>
      </c>
      <c r="AK100" s="211" t="s">
        <v>461</v>
      </c>
      <c r="AL100" s="211" t="s">
        <v>461</v>
      </c>
      <c r="AM100" s="224" t="s">
        <v>461</v>
      </c>
      <c r="AN100" s="61" t="s">
        <v>463</v>
      </c>
      <c r="AO100" s="61" t="s">
        <v>464</v>
      </c>
      <c r="AP100" s="61" t="s">
        <v>897</v>
      </c>
      <c r="AQ100" s="62" t="s">
        <v>465</v>
      </c>
      <c r="AR100" s="79" t="s">
        <v>466</v>
      </c>
      <c r="AS100" s="62" t="s">
        <v>994</v>
      </c>
      <c r="AT100" s="181">
        <v>1</v>
      </c>
      <c r="AU100" s="239" t="s">
        <v>909</v>
      </c>
      <c r="AV100" s="215"/>
      <c r="AW100" s="206" t="s">
        <v>111</v>
      </c>
      <c r="AX100" s="216" t="s">
        <v>111</v>
      </c>
      <c r="AY100" s="39" t="s">
        <v>111</v>
      </c>
    </row>
    <row r="101" spans="1:59" s="39" customFormat="1" ht="209.25" customHeight="1" x14ac:dyDescent="0.25">
      <c r="A101" s="337"/>
      <c r="B101" s="289"/>
      <c r="C101" s="289"/>
      <c r="D101" s="379"/>
      <c r="E101" s="379"/>
      <c r="F101" s="289"/>
      <c r="G101" s="402"/>
      <c r="H101" s="402"/>
      <c r="I101" s="402"/>
      <c r="J101" s="402"/>
      <c r="K101" s="396"/>
      <c r="L101" s="396"/>
      <c r="M101" s="399"/>
      <c r="N101" s="402"/>
      <c r="O101" s="402"/>
      <c r="P101" s="304"/>
      <c r="Q101" s="304"/>
      <c r="R101" s="304"/>
      <c r="S101" s="399"/>
      <c r="T101" s="304"/>
      <c r="U101" s="304"/>
      <c r="V101" s="304"/>
      <c r="W101" s="304"/>
      <c r="X101" s="304"/>
      <c r="Y101" s="399"/>
      <c r="Z101" s="304"/>
      <c r="AA101" s="334"/>
      <c r="AB101" s="334"/>
      <c r="AC101" s="403"/>
      <c r="AD101" s="304"/>
      <c r="AE101" s="302"/>
      <c r="AF101" s="160" t="s">
        <v>461</v>
      </c>
      <c r="AG101" s="160" t="s">
        <v>461</v>
      </c>
      <c r="AH101" s="211" t="s">
        <v>461</v>
      </c>
      <c r="AI101" s="211" t="s">
        <v>461</v>
      </c>
      <c r="AJ101" s="211" t="s">
        <v>461</v>
      </c>
      <c r="AK101" s="211" t="s">
        <v>461</v>
      </c>
      <c r="AL101" s="211" t="s">
        <v>461</v>
      </c>
      <c r="AM101" s="224" t="s">
        <v>461</v>
      </c>
      <c r="AN101" s="61" t="s">
        <v>467</v>
      </c>
      <c r="AO101" s="61" t="s">
        <v>468</v>
      </c>
      <c r="AP101" s="61" t="s">
        <v>898</v>
      </c>
      <c r="AQ101" s="62" t="s">
        <v>469</v>
      </c>
      <c r="AR101" s="79" t="s">
        <v>470</v>
      </c>
      <c r="AS101" s="62" t="s">
        <v>994</v>
      </c>
      <c r="AT101" s="181">
        <v>1</v>
      </c>
      <c r="AU101" s="239" t="s">
        <v>909</v>
      </c>
      <c r="AV101" s="212"/>
      <c r="AW101" s="203"/>
      <c r="AX101" s="201"/>
    </row>
    <row r="102" spans="1:59" s="39" customFormat="1" ht="128.25" customHeight="1" x14ac:dyDescent="0.25">
      <c r="A102" s="337"/>
      <c r="B102" s="290"/>
      <c r="C102" s="290"/>
      <c r="D102" s="380"/>
      <c r="E102" s="380"/>
      <c r="F102" s="290"/>
      <c r="G102" s="269"/>
      <c r="H102" s="269"/>
      <c r="I102" s="269"/>
      <c r="J102" s="269"/>
      <c r="K102" s="397"/>
      <c r="L102" s="397"/>
      <c r="M102" s="400"/>
      <c r="N102" s="269"/>
      <c r="O102" s="269"/>
      <c r="P102" s="275"/>
      <c r="Q102" s="275"/>
      <c r="R102" s="275"/>
      <c r="S102" s="400"/>
      <c r="T102" s="275"/>
      <c r="U102" s="275"/>
      <c r="V102" s="275"/>
      <c r="W102" s="275"/>
      <c r="X102" s="275"/>
      <c r="Y102" s="400"/>
      <c r="Z102" s="275"/>
      <c r="AA102" s="271"/>
      <c r="AB102" s="271"/>
      <c r="AC102" s="403"/>
      <c r="AD102" s="275"/>
      <c r="AE102" s="302"/>
      <c r="AF102" s="160" t="s">
        <v>461</v>
      </c>
      <c r="AG102" s="160" t="s">
        <v>461</v>
      </c>
      <c r="AH102" s="211" t="s">
        <v>461</v>
      </c>
      <c r="AI102" s="211" t="s">
        <v>461</v>
      </c>
      <c r="AJ102" s="211" t="s">
        <v>461</v>
      </c>
      <c r="AK102" s="211" t="s">
        <v>461</v>
      </c>
      <c r="AL102" s="211" t="s">
        <v>461</v>
      </c>
      <c r="AM102" s="224" t="s">
        <v>461</v>
      </c>
      <c r="AN102" s="61" t="s">
        <v>471</v>
      </c>
      <c r="AO102" s="61" t="s">
        <v>472</v>
      </c>
      <c r="AP102" s="61" t="s">
        <v>899</v>
      </c>
      <c r="AQ102" s="62" t="s">
        <v>473</v>
      </c>
      <c r="AR102" s="79" t="s">
        <v>474</v>
      </c>
      <c r="AS102" s="95" t="s">
        <v>995</v>
      </c>
      <c r="AT102" s="181">
        <v>1</v>
      </c>
      <c r="AU102" s="239" t="s">
        <v>909</v>
      </c>
      <c r="AV102" s="212"/>
      <c r="AW102" s="203"/>
      <c r="AX102" s="201"/>
    </row>
    <row r="103" spans="1:59" s="39" customFormat="1" ht="325.5" customHeight="1" thickBot="1" x14ac:dyDescent="0.3">
      <c r="A103" s="338"/>
      <c r="B103" s="8" t="s">
        <v>49</v>
      </c>
      <c r="C103" s="8" t="s">
        <v>146</v>
      </c>
      <c r="D103" s="63" t="s">
        <v>158</v>
      </c>
      <c r="E103" s="63" t="s">
        <v>390</v>
      </c>
      <c r="F103" s="8" t="s">
        <v>83</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 xml:space="preserve">Falta de actualización de la documentación de metodologías que incluye procedimientos, guía, formatos,etc para llevar a cabo una adecuada  gestión TICS.
</v>
      </c>
      <c r="I103" s="21" t="str">
        <f>CONCATENATE(IF([9]Ficha3!$J$51="","",[9]Ficha3!$J$51),"
",IF([9]Ficha3!$J$52="","",[9]Ficha3!$J$52),"
",IF([9]Ficha3!$J$53="","",[9]Ficha3!$J$53),"
",IF([9]Ficha3!$J$54="","",[9]Ficha3!$J$54),"
",IF([9]Ficha3!$J$55="","",[9]Ficha3!$J$55),"
",IF([9]Ficha3!$J$56="","",[9]Ficha3!$J$56),"
",IF([9]Ficha3!$J$57="","",[9]Ficha3!$J$57),"
",IF([9]Ficha3!$J$58="","",[9]Ficha3!$J$58),"
",IF([9]Ficha3!$J$59="","",[9]Ficha3!$J$59),"
",IF([9]Ficha3!$J$60="","",[9]Ficha3!$J$60))</f>
        <v xml:space="preserve">Cambio de Gobierno y /o administración
</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v>
      </c>
      <c r="K103" s="22" t="str">
        <f>IF([9]Ficha3!$J$72="","",[9]Ficha3!$J$72)</f>
        <v>Posible (3)</v>
      </c>
      <c r="L103" s="22" t="str">
        <f>IF([9]Ficha3!$J$79="","",[9]Ficha3!$J$79)</f>
        <v>Menor (2)</v>
      </c>
      <c r="M103" s="23" t="str">
        <f>IF([9]Ficha3!$AP$68="","",[9]Ficha3!$AP$68)</f>
        <v>Moderada</v>
      </c>
      <c r="N103" s="161" t="str">
        <f>IF([9]Ficha3!$AP$72="","",[9]Ficha3!$AP$72)</f>
        <v/>
      </c>
      <c r="O103" s="21" t="str">
        <f>CONCATENATE(IF([9]Ficha3!$D$87="","",[9]Ficha3!$D$87),"
",IF([9]Ficha3!$D$88="","",[9]Ficha3!$D$88),"
",IF([9]Ficha3!$D$89="","",[9]Ficha3!$D$89),"
",IF([9]Ficha3!$D$90="","",[9]Ficha3!$D$90),"
",IF([9]Ficha3!$D$91="","",[9]Ficha3!$D$91),"
",IF([9]Ficha3!$D$92="","",[9]Ficha3!$D$92),"
",IF([9]Ficha3!$D$93="","",[9]Ficha3!$D$93),"
",IF([9]Ficha3!$D$94="","",[9]Ficha3!$D$94),"
",IF([9]Ficha3!$D$95="","",[9]Ficha3!$D$95),"
",IF([9]Ficha3!$D$96="","",[9]Ficha3!$D$96))</f>
        <v xml:space="preserve">Realizar la revisión del sistema de gestión del proceso de TICs
Verificar el cumplimiento de las actividades designadas al personal de apoyo del proceso de TICs
</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 xml:space="preserve">
</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107" t="str">
        <f>IF([9]Ficha3!$J$127="","",[9]Ficha3!$J$127)</f>
        <v>Posible (3)</v>
      </c>
      <c r="AB103" s="107" t="str">
        <f>IF([9]Ficha3!$J$134="","",[9]Ficha3!$J$134)</f>
        <v>Menor (2)</v>
      </c>
      <c r="AC103" s="166" t="str">
        <f>IF([9]Ficha3!$AP$126="","",[9]Ficha3!$AP$126)</f>
        <v>Moderada</v>
      </c>
      <c r="AD103" s="161" t="str">
        <f>IF([9]Ficha3!$AP$130="","",[9]Ficha3!$AP$130)</f>
        <v/>
      </c>
      <c r="AE103" s="108" t="s">
        <v>43</v>
      </c>
      <c r="AF103" s="161" t="s">
        <v>875</v>
      </c>
      <c r="AG103" s="161" t="s">
        <v>391</v>
      </c>
      <c r="AH103" s="161" t="s">
        <v>392</v>
      </c>
      <c r="AI103" s="50" t="s">
        <v>275</v>
      </c>
      <c r="AJ103" s="50" t="s">
        <v>276</v>
      </c>
      <c r="AK103" s="540" t="s">
        <v>992</v>
      </c>
      <c r="AL103" s="182">
        <v>0.2</v>
      </c>
      <c r="AM103" s="50" t="s">
        <v>909</v>
      </c>
      <c r="AN103" s="161" t="s">
        <v>876</v>
      </c>
      <c r="AO103" s="161" t="s">
        <v>271</v>
      </c>
      <c r="AP103" s="161" t="s">
        <v>272</v>
      </c>
      <c r="AQ103" s="50" t="s">
        <v>273</v>
      </c>
      <c r="AR103" s="80" t="s">
        <v>274</v>
      </c>
      <c r="AS103" s="50" t="s">
        <v>996</v>
      </c>
      <c r="AT103" s="182">
        <v>0.2</v>
      </c>
      <c r="AU103" s="240" t="s">
        <v>909</v>
      </c>
      <c r="AV103" s="73"/>
      <c r="AW103" s="8" t="s">
        <v>111</v>
      </c>
      <c r="AX103" s="10" t="s">
        <v>111</v>
      </c>
      <c r="AY103" s="39" t="s">
        <v>111</v>
      </c>
    </row>
    <row r="104" spans="1:59" s="81" customFormat="1" ht="18" customHeight="1" thickBot="1" x14ac:dyDescent="0.3">
      <c r="AK104" s="192"/>
      <c r="AL104" s="152"/>
      <c r="AM104" s="232"/>
      <c r="AS104" s="192"/>
      <c r="AT104" s="152"/>
      <c r="AU104" s="232"/>
      <c r="AV104" s="117"/>
      <c r="AX104" s="118"/>
    </row>
    <row r="105" spans="1:59" s="54" customFormat="1" ht="164.25" customHeight="1" x14ac:dyDescent="0.25">
      <c r="A105" s="440" t="s">
        <v>79</v>
      </c>
      <c r="B105" s="443" t="s">
        <v>49</v>
      </c>
      <c r="C105" s="443" t="s">
        <v>50</v>
      </c>
      <c r="D105" s="446" t="s">
        <v>51</v>
      </c>
      <c r="E105" s="446" t="s">
        <v>52</v>
      </c>
      <c r="F105" s="276" t="s">
        <v>53</v>
      </c>
      <c r="G105" s="276" t="s">
        <v>54</v>
      </c>
      <c r="H105" s="276" t="s">
        <v>393</v>
      </c>
      <c r="I105" s="276" t="s">
        <v>74</v>
      </c>
      <c r="J105" s="276" t="s">
        <v>394</v>
      </c>
      <c r="K105" s="452" t="s">
        <v>55</v>
      </c>
      <c r="L105" s="452" t="s">
        <v>56</v>
      </c>
      <c r="M105" s="315" t="s">
        <v>57</v>
      </c>
      <c r="N105" s="276" t="s">
        <v>395</v>
      </c>
      <c r="O105" s="143" t="s">
        <v>396</v>
      </c>
      <c r="P105" s="140" t="s">
        <v>58</v>
      </c>
      <c r="Q105" s="140" t="s">
        <v>58</v>
      </c>
      <c r="R105" s="140" t="s">
        <v>58</v>
      </c>
      <c r="S105" s="456" t="s">
        <v>59</v>
      </c>
      <c r="T105" s="449" t="s">
        <v>60</v>
      </c>
      <c r="U105" s="143" t="s">
        <v>61</v>
      </c>
      <c r="V105" s="140" t="s">
        <v>62</v>
      </c>
      <c r="W105" s="140" t="s">
        <v>63</v>
      </c>
      <c r="X105" s="140" t="s">
        <v>64</v>
      </c>
      <c r="Y105" s="456" t="s">
        <v>65</v>
      </c>
      <c r="Z105" s="449" t="s">
        <v>60</v>
      </c>
      <c r="AA105" s="452" t="s">
        <v>66</v>
      </c>
      <c r="AB105" s="452" t="s">
        <v>67</v>
      </c>
      <c r="AC105" s="436" t="s">
        <v>68</v>
      </c>
      <c r="AD105" s="276" t="s">
        <v>397</v>
      </c>
      <c r="AE105" s="436" t="s">
        <v>43</v>
      </c>
      <c r="AF105" s="276" t="s">
        <v>877</v>
      </c>
      <c r="AG105" s="276" t="s">
        <v>72</v>
      </c>
      <c r="AH105" s="276" t="s">
        <v>73</v>
      </c>
      <c r="AI105" s="485">
        <v>44075</v>
      </c>
      <c r="AJ105" s="485">
        <v>44377</v>
      </c>
      <c r="AK105" s="410" t="s">
        <v>997</v>
      </c>
      <c r="AL105" s="415">
        <v>0.4</v>
      </c>
      <c r="AM105" s="293" t="s">
        <v>998</v>
      </c>
      <c r="AN105" s="488" t="s">
        <v>878</v>
      </c>
      <c r="AO105" s="276" t="s">
        <v>77</v>
      </c>
      <c r="AP105" s="276" t="s">
        <v>353</v>
      </c>
      <c r="AQ105" s="427" t="s">
        <v>249</v>
      </c>
      <c r="AR105" s="427" t="s">
        <v>250</v>
      </c>
      <c r="AS105" s="410" t="s">
        <v>997</v>
      </c>
      <c r="AT105" s="412">
        <v>0.4</v>
      </c>
      <c r="AU105" s="293" t="s">
        <v>998</v>
      </c>
      <c r="AV105" s="430" t="s">
        <v>354</v>
      </c>
      <c r="AW105" s="276" t="s">
        <v>75</v>
      </c>
      <c r="AX105" s="433" t="s">
        <v>76</v>
      </c>
      <c r="AY105" s="51"/>
      <c r="AZ105" s="51"/>
      <c r="BA105" s="51"/>
      <c r="BB105" s="52"/>
      <c r="BC105" s="53"/>
      <c r="BD105" s="52"/>
      <c r="BE105" s="51"/>
      <c r="BF105" s="51"/>
      <c r="BG105" s="51"/>
    </row>
    <row r="106" spans="1:59" s="54" customFormat="1" ht="135" customHeight="1" x14ac:dyDescent="0.25">
      <c r="A106" s="441"/>
      <c r="B106" s="444"/>
      <c r="C106" s="444"/>
      <c r="D106" s="447"/>
      <c r="E106" s="447"/>
      <c r="F106" s="277"/>
      <c r="G106" s="277"/>
      <c r="H106" s="277"/>
      <c r="I106" s="277"/>
      <c r="J106" s="277"/>
      <c r="K106" s="453"/>
      <c r="L106" s="453"/>
      <c r="M106" s="316"/>
      <c r="N106" s="277"/>
      <c r="O106" s="144" t="s">
        <v>69</v>
      </c>
      <c r="P106" s="141" t="s">
        <v>58</v>
      </c>
      <c r="Q106" s="141" t="s">
        <v>58</v>
      </c>
      <c r="R106" s="141" t="s">
        <v>58</v>
      </c>
      <c r="S106" s="457"/>
      <c r="T106" s="450"/>
      <c r="U106" s="144" t="s">
        <v>70</v>
      </c>
      <c r="V106" s="141" t="s">
        <v>62</v>
      </c>
      <c r="W106" s="141" t="s">
        <v>62</v>
      </c>
      <c r="X106" s="141" t="s">
        <v>62</v>
      </c>
      <c r="Y106" s="457"/>
      <c r="Z106" s="450"/>
      <c r="AA106" s="453"/>
      <c r="AB106" s="453"/>
      <c r="AC106" s="437"/>
      <c r="AD106" s="277"/>
      <c r="AE106" s="437"/>
      <c r="AF106" s="277"/>
      <c r="AG106" s="277"/>
      <c r="AH106" s="277"/>
      <c r="AI106" s="486"/>
      <c r="AJ106" s="486"/>
      <c r="AK106" s="411"/>
      <c r="AL106" s="416"/>
      <c r="AM106" s="294"/>
      <c r="AN106" s="489"/>
      <c r="AO106" s="277"/>
      <c r="AP106" s="277"/>
      <c r="AQ106" s="428"/>
      <c r="AR106" s="428"/>
      <c r="AS106" s="411"/>
      <c r="AT106" s="413"/>
      <c r="AU106" s="294"/>
      <c r="AV106" s="431"/>
      <c r="AW106" s="277"/>
      <c r="AX106" s="434"/>
      <c r="AY106" s="55"/>
      <c r="AZ106" s="11"/>
      <c r="BA106" s="11"/>
      <c r="BB106" s="11"/>
      <c r="BC106" s="11"/>
      <c r="BD106" s="56"/>
      <c r="BE106" s="11"/>
      <c r="BF106" s="11"/>
      <c r="BG106" s="11"/>
    </row>
    <row r="107" spans="1:59" s="54" customFormat="1" ht="180" customHeight="1" x14ac:dyDescent="0.25">
      <c r="A107" s="441"/>
      <c r="B107" s="444"/>
      <c r="C107" s="444"/>
      <c r="D107" s="447"/>
      <c r="E107" s="447"/>
      <c r="F107" s="277"/>
      <c r="G107" s="277"/>
      <c r="H107" s="277"/>
      <c r="I107" s="277"/>
      <c r="J107" s="277"/>
      <c r="K107" s="453"/>
      <c r="L107" s="453"/>
      <c r="M107" s="316"/>
      <c r="N107" s="277"/>
      <c r="O107" s="144" t="s">
        <v>355</v>
      </c>
      <c r="P107" s="141" t="s">
        <v>58</v>
      </c>
      <c r="Q107" s="141" t="s">
        <v>58</v>
      </c>
      <c r="R107" s="141" t="s">
        <v>58</v>
      </c>
      <c r="S107" s="457"/>
      <c r="T107" s="450"/>
      <c r="U107" s="144" t="s">
        <v>71</v>
      </c>
      <c r="V107" s="141" t="s">
        <v>62</v>
      </c>
      <c r="W107" s="141" t="s">
        <v>62</v>
      </c>
      <c r="X107" s="141" t="s">
        <v>62</v>
      </c>
      <c r="Y107" s="457"/>
      <c r="Z107" s="450"/>
      <c r="AA107" s="453"/>
      <c r="AB107" s="453"/>
      <c r="AC107" s="437"/>
      <c r="AD107" s="277"/>
      <c r="AE107" s="437"/>
      <c r="AF107" s="277"/>
      <c r="AG107" s="277"/>
      <c r="AH107" s="277"/>
      <c r="AI107" s="486"/>
      <c r="AJ107" s="486"/>
      <c r="AK107" s="411"/>
      <c r="AL107" s="416"/>
      <c r="AM107" s="294"/>
      <c r="AN107" s="489"/>
      <c r="AO107" s="277"/>
      <c r="AP107" s="277"/>
      <c r="AQ107" s="428"/>
      <c r="AR107" s="428"/>
      <c r="AS107" s="411"/>
      <c r="AT107" s="413"/>
      <c r="AU107" s="294"/>
      <c r="AV107" s="431"/>
      <c r="AW107" s="277"/>
      <c r="AX107" s="434"/>
      <c r="AY107" s="55"/>
      <c r="AZ107" s="11"/>
      <c r="BA107" s="11"/>
      <c r="BB107" s="11"/>
      <c r="BC107" s="11"/>
      <c r="BD107" s="56"/>
      <c r="BE107" s="11"/>
      <c r="BF107" s="11"/>
      <c r="BG107" s="11"/>
    </row>
    <row r="108" spans="1:59" s="54" customFormat="1" ht="103.5" customHeight="1" thickBot="1" x14ac:dyDescent="0.3">
      <c r="A108" s="442"/>
      <c r="B108" s="445"/>
      <c r="C108" s="445"/>
      <c r="D108" s="448"/>
      <c r="E108" s="448"/>
      <c r="F108" s="278"/>
      <c r="G108" s="278"/>
      <c r="H108" s="278"/>
      <c r="I108" s="278"/>
      <c r="J108" s="278"/>
      <c r="K108" s="454"/>
      <c r="L108" s="454"/>
      <c r="M108" s="455"/>
      <c r="N108" s="278"/>
      <c r="O108" s="145" t="s">
        <v>356</v>
      </c>
      <c r="P108" s="142" t="s">
        <v>58</v>
      </c>
      <c r="Q108" s="142" t="s">
        <v>58</v>
      </c>
      <c r="R108" s="142" t="s">
        <v>58</v>
      </c>
      <c r="S108" s="458"/>
      <c r="T108" s="451"/>
      <c r="U108" s="145"/>
      <c r="V108" s="142"/>
      <c r="W108" s="142"/>
      <c r="X108" s="142"/>
      <c r="Y108" s="458"/>
      <c r="Z108" s="451"/>
      <c r="AA108" s="454"/>
      <c r="AB108" s="454"/>
      <c r="AC108" s="438"/>
      <c r="AD108" s="278"/>
      <c r="AE108" s="438"/>
      <c r="AF108" s="278"/>
      <c r="AG108" s="278"/>
      <c r="AH108" s="278"/>
      <c r="AI108" s="487"/>
      <c r="AJ108" s="487"/>
      <c r="AK108" s="367"/>
      <c r="AL108" s="417"/>
      <c r="AM108" s="295"/>
      <c r="AN108" s="490"/>
      <c r="AO108" s="278"/>
      <c r="AP108" s="278"/>
      <c r="AQ108" s="429"/>
      <c r="AR108" s="429"/>
      <c r="AS108" s="367"/>
      <c r="AT108" s="414"/>
      <c r="AU108" s="295"/>
      <c r="AV108" s="432"/>
      <c r="AW108" s="278"/>
      <c r="AX108" s="435"/>
      <c r="AY108" s="55"/>
      <c r="AZ108" s="11"/>
      <c r="BA108" s="11"/>
      <c r="BB108" s="11"/>
      <c r="BC108" s="11"/>
      <c r="BD108" s="56"/>
      <c r="BE108" s="11"/>
      <c r="BF108" s="11"/>
      <c r="BG108" s="11"/>
    </row>
    <row r="109" spans="1:59" s="81" customFormat="1" ht="18" customHeight="1" thickBot="1" x14ac:dyDescent="0.3">
      <c r="AK109" s="192"/>
      <c r="AL109" s="152"/>
      <c r="AM109" s="232"/>
      <c r="AS109" s="192"/>
      <c r="AT109" s="152"/>
      <c r="AU109" s="232"/>
      <c r="AV109" s="117"/>
      <c r="AX109" s="118"/>
    </row>
    <row r="110" spans="1:59" s="39" customFormat="1" ht="409.6" customHeight="1" x14ac:dyDescent="0.25">
      <c r="A110" s="335" t="s">
        <v>81</v>
      </c>
      <c r="B110" s="354" t="s">
        <v>49</v>
      </c>
      <c r="C110" s="354" t="s">
        <v>146</v>
      </c>
      <c r="D110" s="356" t="s">
        <v>188</v>
      </c>
      <c r="E110" s="356" t="s">
        <v>287</v>
      </c>
      <c r="F110" s="333" t="s">
        <v>53</v>
      </c>
      <c r="G110" s="333" t="s">
        <v>84</v>
      </c>
      <c r="H110" s="333" t="s">
        <v>357</v>
      </c>
      <c r="I110" s="333" t="s">
        <v>277</v>
      </c>
      <c r="J110" s="333" t="s">
        <v>358</v>
      </c>
      <c r="K110" s="270" t="s">
        <v>118</v>
      </c>
      <c r="L110" s="270" t="s">
        <v>67</v>
      </c>
      <c r="M110" s="329" t="s">
        <v>119</v>
      </c>
      <c r="N110" s="333" t="s">
        <v>278</v>
      </c>
      <c r="O110" s="333" t="s">
        <v>359</v>
      </c>
      <c r="P110" s="328" t="s">
        <v>96</v>
      </c>
      <c r="Q110" s="328" t="s">
        <v>105</v>
      </c>
      <c r="R110" s="328" t="s">
        <v>96</v>
      </c>
      <c r="S110" s="329" t="s">
        <v>97</v>
      </c>
      <c r="T110" s="328" t="s">
        <v>98</v>
      </c>
      <c r="U110" s="333" t="s">
        <v>279</v>
      </c>
      <c r="V110" s="328" t="s">
        <v>134</v>
      </c>
      <c r="W110" s="328" t="s">
        <v>106</v>
      </c>
      <c r="X110" s="328" t="s">
        <v>134</v>
      </c>
      <c r="Y110" s="329" t="s">
        <v>97</v>
      </c>
      <c r="Z110" s="328" t="s">
        <v>98</v>
      </c>
      <c r="AA110" s="270" t="s">
        <v>118</v>
      </c>
      <c r="AB110" s="270" t="s">
        <v>67</v>
      </c>
      <c r="AC110" s="350" t="s">
        <v>119</v>
      </c>
      <c r="AD110" s="333" t="s">
        <v>280</v>
      </c>
      <c r="AE110" s="350" t="s">
        <v>43</v>
      </c>
      <c r="AF110" s="255" t="s">
        <v>439</v>
      </c>
      <c r="AG110" s="255" t="s">
        <v>440</v>
      </c>
      <c r="AH110" s="255" t="s">
        <v>879</v>
      </c>
      <c r="AI110" s="38" t="s">
        <v>441</v>
      </c>
      <c r="AJ110" s="91" t="s">
        <v>442</v>
      </c>
      <c r="AK110" s="541" t="s">
        <v>999</v>
      </c>
      <c r="AL110" s="542" t="s">
        <v>1008</v>
      </c>
      <c r="AM110" s="233" t="s">
        <v>909</v>
      </c>
      <c r="AN110" s="115" t="s">
        <v>881</v>
      </c>
      <c r="AO110" s="115" t="s">
        <v>360</v>
      </c>
      <c r="AP110" s="115" t="s">
        <v>361</v>
      </c>
      <c r="AQ110" s="116" t="s">
        <v>290</v>
      </c>
      <c r="AR110" s="116" t="s">
        <v>291</v>
      </c>
      <c r="AS110" s="541" t="s">
        <v>1010</v>
      </c>
      <c r="AT110" s="542" t="s">
        <v>1014</v>
      </c>
      <c r="AU110" s="532" t="s">
        <v>909</v>
      </c>
      <c r="AV110" s="365" t="s">
        <v>362</v>
      </c>
      <c r="AW110" s="333" t="s">
        <v>281</v>
      </c>
      <c r="AX110" s="364" t="s">
        <v>363</v>
      </c>
    </row>
    <row r="111" spans="1:59" s="39" customFormat="1" ht="288" customHeight="1" x14ac:dyDescent="0.25">
      <c r="A111" s="439"/>
      <c r="B111" s="348"/>
      <c r="C111" s="348"/>
      <c r="D111" s="352"/>
      <c r="E111" s="352"/>
      <c r="F111" s="289"/>
      <c r="G111" s="289"/>
      <c r="H111" s="289"/>
      <c r="I111" s="289"/>
      <c r="J111" s="289"/>
      <c r="K111" s="334"/>
      <c r="L111" s="334"/>
      <c r="M111" s="281"/>
      <c r="N111" s="289"/>
      <c r="O111" s="289"/>
      <c r="P111" s="279"/>
      <c r="Q111" s="279"/>
      <c r="R111" s="279"/>
      <c r="S111" s="281"/>
      <c r="T111" s="279"/>
      <c r="U111" s="289"/>
      <c r="V111" s="279"/>
      <c r="W111" s="279"/>
      <c r="X111" s="279"/>
      <c r="Y111" s="281"/>
      <c r="Z111" s="279"/>
      <c r="AA111" s="334"/>
      <c r="AB111" s="334"/>
      <c r="AC111" s="285"/>
      <c r="AD111" s="289"/>
      <c r="AE111" s="285"/>
      <c r="AF111" s="264" t="s">
        <v>443</v>
      </c>
      <c r="AG111" s="264" t="s">
        <v>446</v>
      </c>
      <c r="AH111" s="264" t="s">
        <v>880</v>
      </c>
      <c r="AI111" s="41" t="s">
        <v>445</v>
      </c>
      <c r="AJ111" s="82" t="s">
        <v>444</v>
      </c>
      <c r="AK111" s="89" t="s">
        <v>1000</v>
      </c>
      <c r="AL111" s="543" t="s">
        <v>1008</v>
      </c>
      <c r="AM111" s="241" t="s">
        <v>909</v>
      </c>
      <c r="AN111" s="86" t="s">
        <v>428</v>
      </c>
      <c r="AO111" s="86" t="s">
        <v>429</v>
      </c>
      <c r="AP111" s="86" t="s">
        <v>429</v>
      </c>
      <c r="AQ111" s="87" t="s">
        <v>428</v>
      </c>
      <c r="AR111" s="87" t="s">
        <v>428</v>
      </c>
      <c r="AS111" s="548" t="s">
        <v>1011</v>
      </c>
      <c r="AT111" s="545"/>
      <c r="AU111" s="259" t="s">
        <v>648</v>
      </c>
      <c r="AV111" s="311"/>
      <c r="AW111" s="289"/>
      <c r="AX111" s="308"/>
    </row>
    <row r="112" spans="1:59" s="39" customFormat="1" ht="306" customHeight="1" x14ac:dyDescent="0.25">
      <c r="A112" s="439"/>
      <c r="B112" s="348"/>
      <c r="C112" s="348"/>
      <c r="D112" s="352"/>
      <c r="E112" s="352"/>
      <c r="F112" s="289"/>
      <c r="G112" s="289"/>
      <c r="H112" s="289"/>
      <c r="I112" s="289"/>
      <c r="J112" s="289"/>
      <c r="K112" s="334"/>
      <c r="L112" s="334"/>
      <c r="M112" s="281"/>
      <c r="N112" s="289"/>
      <c r="O112" s="289"/>
      <c r="P112" s="279"/>
      <c r="Q112" s="279"/>
      <c r="R112" s="279"/>
      <c r="S112" s="281"/>
      <c r="T112" s="279"/>
      <c r="U112" s="289"/>
      <c r="V112" s="279"/>
      <c r="W112" s="279"/>
      <c r="X112" s="279"/>
      <c r="Y112" s="281"/>
      <c r="Z112" s="279"/>
      <c r="AA112" s="334"/>
      <c r="AB112" s="334"/>
      <c r="AC112" s="285"/>
      <c r="AD112" s="289"/>
      <c r="AE112" s="285"/>
      <c r="AF112" s="264" t="s">
        <v>447</v>
      </c>
      <c r="AG112" s="264" t="s">
        <v>440</v>
      </c>
      <c r="AH112" s="264" t="s">
        <v>888</v>
      </c>
      <c r="AI112" s="41" t="s">
        <v>449</v>
      </c>
      <c r="AJ112" s="82" t="s">
        <v>448</v>
      </c>
      <c r="AK112" s="89" t="s">
        <v>1001</v>
      </c>
      <c r="AL112" s="543" t="s">
        <v>1008</v>
      </c>
      <c r="AM112" s="241" t="s">
        <v>909</v>
      </c>
      <c r="AN112" s="86" t="s">
        <v>428</v>
      </c>
      <c r="AO112" s="86" t="s">
        <v>429</v>
      </c>
      <c r="AP112" s="86" t="s">
        <v>429</v>
      </c>
      <c r="AQ112" s="87" t="s">
        <v>430</v>
      </c>
      <c r="AR112" s="87" t="s">
        <v>430</v>
      </c>
      <c r="AS112" s="548" t="s">
        <v>1012</v>
      </c>
      <c r="AT112" s="545"/>
      <c r="AU112" s="259" t="s">
        <v>648</v>
      </c>
      <c r="AV112" s="311"/>
      <c r="AW112" s="289"/>
      <c r="AX112" s="308"/>
    </row>
    <row r="113" spans="1:50" s="39" customFormat="1" ht="218.25" customHeight="1" thickBot="1" x14ac:dyDescent="0.3">
      <c r="A113" s="439"/>
      <c r="B113" s="349"/>
      <c r="C113" s="349"/>
      <c r="D113" s="353"/>
      <c r="E113" s="353"/>
      <c r="F113" s="290"/>
      <c r="G113" s="290"/>
      <c r="H113" s="290"/>
      <c r="I113" s="290"/>
      <c r="J113" s="290"/>
      <c r="K113" s="271"/>
      <c r="L113" s="271"/>
      <c r="M113" s="327"/>
      <c r="N113" s="290"/>
      <c r="O113" s="290"/>
      <c r="P113" s="288"/>
      <c r="Q113" s="288"/>
      <c r="R113" s="288"/>
      <c r="S113" s="327"/>
      <c r="T113" s="288"/>
      <c r="U113" s="290"/>
      <c r="V113" s="288"/>
      <c r="W113" s="288"/>
      <c r="X113" s="288"/>
      <c r="Y113" s="327"/>
      <c r="Z113" s="288"/>
      <c r="AA113" s="271"/>
      <c r="AB113" s="271"/>
      <c r="AC113" s="363"/>
      <c r="AD113" s="290"/>
      <c r="AE113" s="285"/>
      <c r="AF113" s="264" t="s">
        <v>450</v>
      </c>
      <c r="AG113" s="264" t="s">
        <v>451</v>
      </c>
      <c r="AH113" s="264" t="s">
        <v>887</v>
      </c>
      <c r="AI113" s="41" t="s">
        <v>452</v>
      </c>
      <c r="AJ113" s="82" t="s">
        <v>453</v>
      </c>
      <c r="AK113" s="544" t="s">
        <v>1002</v>
      </c>
      <c r="AL113" s="543" t="s">
        <v>1009</v>
      </c>
      <c r="AM113" s="241" t="s">
        <v>909</v>
      </c>
      <c r="AN113" s="86" t="s">
        <v>428</v>
      </c>
      <c r="AO113" s="86" t="s">
        <v>429</v>
      </c>
      <c r="AP113" s="86" t="s">
        <v>429</v>
      </c>
      <c r="AQ113" s="87" t="s">
        <v>770</v>
      </c>
      <c r="AR113" s="87" t="s">
        <v>770</v>
      </c>
      <c r="AS113" s="548" t="s">
        <v>1011</v>
      </c>
      <c r="AT113" s="545"/>
      <c r="AU113" s="259" t="s">
        <v>648</v>
      </c>
      <c r="AV113" s="312"/>
      <c r="AW113" s="290"/>
      <c r="AX113" s="309"/>
    </row>
    <row r="114" spans="1:50" s="39" customFormat="1" ht="409.5" customHeight="1" x14ac:dyDescent="0.25">
      <c r="A114" s="439"/>
      <c r="B114" s="347" t="s">
        <v>49</v>
      </c>
      <c r="C114" s="347" t="s">
        <v>50</v>
      </c>
      <c r="D114" s="351" t="s">
        <v>158</v>
      </c>
      <c r="E114" s="351" t="s">
        <v>364</v>
      </c>
      <c r="F114" s="283" t="s">
        <v>53</v>
      </c>
      <c r="G114" s="283" t="s">
        <v>84</v>
      </c>
      <c r="H114" s="406" t="s">
        <v>365</v>
      </c>
      <c r="I114" s="283" t="s">
        <v>277</v>
      </c>
      <c r="J114" s="283" t="s">
        <v>366</v>
      </c>
      <c r="K114" s="297" t="s">
        <v>118</v>
      </c>
      <c r="L114" s="297" t="s">
        <v>67</v>
      </c>
      <c r="M114" s="296" t="s">
        <v>119</v>
      </c>
      <c r="N114" s="283" t="s">
        <v>367</v>
      </c>
      <c r="O114" s="283" t="s">
        <v>289</v>
      </c>
      <c r="P114" s="287" t="s">
        <v>96</v>
      </c>
      <c r="Q114" s="287" t="s">
        <v>105</v>
      </c>
      <c r="R114" s="287" t="s">
        <v>96</v>
      </c>
      <c r="S114" s="296" t="s">
        <v>97</v>
      </c>
      <c r="T114" s="287" t="s">
        <v>98</v>
      </c>
      <c r="U114" s="283" t="s">
        <v>368</v>
      </c>
      <c r="V114" s="287" t="s">
        <v>132</v>
      </c>
      <c r="W114" s="287" t="s">
        <v>282</v>
      </c>
      <c r="X114" s="287" t="s">
        <v>132</v>
      </c>
      <c r="Y114" s="296" t="s">
        <v>97</v>
      </c>
      <c r="Z114" s="287" t="s">
        <v>98</v>
      </c>
      <c r="AA114" s="297" t="s">
        <v>118</v>
      </c>
      <c r="AB114" s="297" t="s">
        <v>67</v>
      </c>
      <c r="AC114" s="299" t="s">
        <v>119</v>
      </c>
      <c r="AD114" s="283" t="s">
        <v>367</v>
      </c>
      <c r="AE114" s="319" t="s">
        <v>43</v>
      </c>
      <c r="AF114" s="256" t="s">
        <v>431</v>
      </c>
      <c r="AG114" s="256" t="s">
        <v>886</v>
      </c>
      <c r="AH114" s="256" t="s">
        <v>883</v>
      </c>
      <c r="AI114" s="90">
        <v>44044</v>
      </c>
      <c r="AJ114" s="89" t="s">
        <v>291</v>
      </c>
      <c r="AK114" s="82" t="s">
        <v>1003</v>
      </c>
      <c r="AL114" s="543" t="s">
        <v>1008</v>
      </c>
      <c r="AM114" s="241" t="s">
        <v>909</v>
      </c>
      <c r="AN114" s="86" t="s">
        <v>882</v>
      </c>
      <c r="AO114" s="86" t="s">
        <v>292</v>
      </c>
      <c r="AP114" s="86" t="s">
        <v>369</v>
      </c>
      <c r="AQ114" s="43">
        <v>44013</v>
      </c>
      <c r="AR114" s="43">
        <v>44196</v>
      </c>
      <c r="AS114" s="541" t="s">
        <v>1013</v>
      </c>
      <c r="AT114" s="545" t="s">
        <v>1008</v>
      </c>
      <c r="AU114" s="549" t="s">
        <v>909</v>
      </c>
      <c r="AV114" s="310" t="s">
        <v>370</v>
      </c>
      <c r="AW114" s="283" t="s">
        <v>283</v>
      </c>
      <c r="AX114" s="307" t="s">
        <v>371</v>
      </c>
    </row>
    <row r="115" spans="1:50" s="39" customFormat="1" ht="306" x14ac:dyDescent="0.25">
      <c r="A115" s="439"/>
      <c r="B115" s="348"/>
      <c r="C115" s="348"/>
      <c r="D115" s="352"/>
      <c r="E115" s="352"/>
      <c r="F115" s="289"/>
      <c r="G115" s="289"/>
      <c r="H115" s="407"/>
      <c r="I115" s="289"/>
      <c r="J115" s="289"/>
      <c r="K115" s="334"/>
      <c r="L115" s="334"/>
      <c r="M115" s="281"/>
      <c r="N115" s="289"/>
      <c r="O115" s="289"/>
      <c r="P115" s="279"/>
      <c r="Q115" s="279"/>
      <c r="R115" s="279"/>
      <c r="S115" s="281"/>
      <c r="T115" s="279"/>
      <c r="U115" s="289"/>
      <c r="V115" s="279"/>
      <c r="W115" s="279"/>
      <c r="X115" s="279"/>
      <c r="Y115" s="281"/>
      <c r="Z115" s="279"/>
      <c r="AA115" s="334"/>
      <c r="AB115" s="334"/>
      <c r="AC115" s="285"/>
      <c r="AD115" s="289"/>
      <c r="AE115" s="319"/>
      <c r="AF115" s="256" t="s">
        <v>432</v>
      </c>
      <c r="AG115" s="256" t="s">
        <v>885</v>
      </c>
      <c r="AH115" s="88" t="s">
        <v>884</v>
      </c>
      <c r="AI115" s="90">
        <v>44044</v>
      </c>
      <c r="AJ115" s="89" t="s">
        <v>291</v>
      </c>
      <c r="AK115" s="89" t="s">
        <v>1000</v>
      </c>
      <c r="AL115" s="543" t="s">
        <v>1008</v>
      </c>
      <c r="AM115" s="241" t="s">
        <v>909</v>
      </c>
      <c r="AN115" s="86" t="s">
        <v>428</v>
      </c>
      <c r="AO115" s="86" t="s">
        <v>429</v>
      </c>
      <c r="AP115" s="86" t="s">
        <v>429</v>
      </c>
      <c r="AQ115" s="87" t="s">
        <v>430</v>
      </c>
      <c r="AR115" s="87" t="s">
        <v>430</v>
      </c>
      <c r="AS115" s="264" t="s">
        <v>647</v>
      </c>
      <c r="AT115" s="264" t="s">
        <v>648</v>
      </c>
      <c r="AU115" s="259" t="s">
        <v>648</v>
      </c>
      <c r="AV115" s="311"/>
      <c r="AW115" s="289"/>
      <c r="AX115" s="308"/>
    </row>
    <row r="116" spans="1:50" s="39" customFormat="1" ht="306" customHeight="1" x14ac:dyDescent="0.25">
      <c r="A116" s="439"/>
      <c r="B116" s="348"/>
      <c r="C116" s="348"/>
      <c r="D116" s="352"/>
      <c r="E116" s="352"/>
      <c r="F116" s="289"/>
      <c r="G116" s="289"/>
      <c r="H116" s="407"/>
      <c r="I116" s="289"/>
      <c r="J116" s="289"/>
      <c r="K116" s="334"/>
      <c r="L116" s="334"/>
      <c r="M116" s="281"/>
      <c r="N116" s="289"/>
      <c r="O116" s="289"/>
      <c r="P116" s="279"/>
      <c r="Q116" s="279"/>
      <c r="R116" s="279"/>
      <c r="S116" s="281"/>
      <c r="T116" s="279"/>
      <c r="U116" s="289"/>
      <c r="V116" s="279"/>
      <c r="W116" s="279"/>
      <c r="X116" s="279"/>
      <c r="Y116" s="281"/>
      <c r="Z116" s="279"/>
      <c r="AA116" s="334"/>
      <c r="AB116" s="334"/>
      <c r="AC116" s="285"/>
      <c r="AD116" s="289"/>
      <c r="AE116" s="319"/>
      <c r="AF116" s="256" t="s">
        <v>433</v>
      </c>
      <c r="AG116" s="256" t="s">
        <v>889</v>
      </c>
      <c r="AH116" s="256" t="s">
        <v>890</v>
      </c>
      <c r="AI116" s="88" t="s">
        <v>434</v>
      </c>
      <c r="AJ116" s="89" t="s">
        <v>435</v>
      </c>
      <c r="AK116" s="89" t="s">
        <v>1004</v>
      </c>
      <c r="AL116" s="543">
        <v>1</v>
      </c>
      <c r="AM116" s="241" t="s">
        <v>909</v>
      </c>
      <c r="AN116" s="86" t="s">
        <v>428</v>
      </c>
      <c r="AO116" s="86" t="s">
        <v>429</v>
      </c>
      <c r="AP116" s="86" t="s">
        <v>429</v>
      </c>
      <c r="AQ116" s="87" t="s">
        <v>430</v>
      </c>
      <c r="AR116" s="87" t="s">
        <v>430</v>
      </c>
      <c r="AS116" s="264" t="s">
        <v>647</v>
      </c>
      <c r="AT116" s="264" t="s">
        <v>648</v>
      </c>
      <c r="AU116" s="259" t="s">
        <v>648</v>
      </c>
      <c r="AV116" s="311"/>
      <c r="AW116" s="289"/>
      <c r="AX116" s="308"/>
    </row>
    <row r="117" spans="1:50" s="39" customFormat="1" ht="306" customHeight="1" x14ac:dyDescent="0.25">
      <c r="A117" s="336"/>
      <c r="B117" s="349"/>
      <c r="C117" s="349"/>
      <c r="D117" s="353"/>
      <c r="E117" s="353"/>
      <c r="F117" s="290"/>
      <c r="G117" s="290"/>
      <c r="H117" s="408"/>
      <c r="I117" s="290"/>
      <c r="J117" s="290"/>
      <c r="K117" s="271"/>
      <c r="L117" s="271"/>
      <c r="M117" s="327"/>
      <c r="N117" s="290"/>
      <c r="O117" s="290"/>
      <c r="P117" s="288"/>
      <c r="Q117" s="288"/>
      <c r="R117" s="288"/>
      <c r="S117" s="327"/>
      <c r="T117" s="288"/>
      <c r="U117" s="290"/>
      <c r="V117" s="288"/>
      <c r="W117" s="288"/>
      <c r="X117" s="288"/>
      <c r="Y117" s="327"/>
      <c r="Z117" s="288"/>
      <c r="AA117" s="271"/>
      <c r="AB117" s="271"/>
      <c r="AC117" s="363"/>
      <c r="AD117" s="290"/>
      <c r="AE117" s="319"/>
      <c r="AF117" s="264" t="s">
        <v>436</v>
      </c>
      <c r="AG117" s="60" t="s">
        <v>891</v>
      </c>
      <c r="AH117" s="60" t="s">
        <v>892</v>
      </c>
      <c r="AI117" s="44" t="s">
        <v>437</v>
      </c>
      <c r="AJ117" s="44" t="s">
        <v>438</v>
      </c>
      <c r="AK117" s="82" t="s">
        <v>1005</v>
      </c>
      <c r="AL117" s="545">
        <v>1</v>
      </c>
      <c r="AM117" s="235" t="s">
        <v>909</v>
      </c>
      <c r="AN117" s="86" t="s">
        <v>428</v>
      </c>
      <c r="AO117" s="86" t="s">
        <v>429</v>
      </c>
      <c r="AP117" s="86" t="s">
        <v>429</v>
      </c>
      <c r="AQ117" s="87" t="s">
        <v>430</v>
      </c>
      <c r="AR117" s="87" t="s">
        <v>430</v>
      </c>
      <c r="AS117" s="264" t="s">
        <v>647</v>
      </c>
      <c r="AT117" s="264" t="s">
        <v>648</v>
      </c>
      <c r="AU117" s="259" t="s">
        <v>648</v>
      </c>
      <c r="AV117" s="312"/>
      <c r="AW117" s="290"/>
      <c r="AX117" s="309"/>
    </row>
    <row r="118" spans="1:50" s="39" customFormat="1" ht="306" customHeight="1" x14ac:dyDescent="0.25">
      <c r="A118" s="337"/>
      <c r="B118" s="347" t="s">
        <v>49</v>
      </c>
      <c r="C118" s="347" t="s">
        <v>50</v>
      </c>
      <c r="D118" s="351" t="s">
        <v>284</v>
      </c>
      <c r="E118" s="351" t="s">
        <v>372</v>
      </c>
      <c r="F118" s="283" t="s">
        <v>53</v>
      </c>
      <c r="G118" s="283" t="s">
        <v>84</v>
      </c>
      <c r="H118" s="406" t="s">
        <v>426</v>
      </c>
      <c r="I118" s="283" t="s">
        <v>288</v>
      </c>
      <c r="J118" s="283" t="s">
        <v>425</v>
      </c>
      <c r="K118" s="297" t="s">
        <v>118</v>
      </c>
      <c r="L118" s="297" t="s">
        <v>285</v>
      </c>
      <c r="M118" s="296" t="s">
        <v>68</v>
      </c>
      <c r="N118" s="283" t="s">
        <v>286</v>
      </c>
      <c r="O118" s="283" t="s">
        <v>373</v>
      </c>
      <c r="P118" s="287" t="s">
        <v>134</v>
      </c>
      <c r="Q118" s="287" t="s">
        <v>99</v>
      </c>
      <c r="R118" s="287" t="s">
        <v>134</v>
      </c>
      <c r="S118" s="296" t="s">
        <v>97</v>
      </c>
      <c r="T118" s="287" t="s">
        <v>98</v>
      </c>
      <c r="U118" s="283" t="s">
        <v>374</v>
      </c>
      <c r="V118" s="287" t="s">
        <v>134</v>
      </c>
      <c r="W118" s="287" t="s">
        <v>134</v>
      </c>
      <c r="X118" s="287" t="s">
        <v>134</v>
      </c>
      <c r="Y118" s="296" t="s">
        <v>97</v>
      </c>
      <c r="Z118" s="287" t="s">
        <v>98</v>
      </c>
      <c r="AA118" s="297" t="s">
        <v>118</v>
      </c>
      <c r="AB118" s="297" t="s">
        <v>285</v>
      </c>
      <c r="AC118" s="358" t="s">
        <v>68</v>
      </c>
      <c r="AD118" s="283" t="s">
        <v>286</v>
      </c>
      <c r="AE118" s="358" t="s">
        <v>43</v>
      </c>
      <c r="AF118" s="264" t="s">
        <v>427</v>
      </c>
      <c r="AG118" s="36" t="s">
        <v>419</v>
      </c>
      <c r="AH118" s="264" t="s">
        <v>893</v>
      </c>
      <c r="AI118" s="84" t="s">
        <v>415</v>
      </c>
      <c r="AJ118" s="84" t="s">
        <v>420</v>
      </c>
      <c r="AK118" s="89" t="s">
        <v>1006</v>
      </c>
      <c r="AL118" s="545" t="s">
        <v>1008</v>
      </c>
      <c r="AM118" s="235" t="s">
        <v>909</v>
      </c>
      <c r="AN118" s="86" t="s">
        <v>428</v>
      </c>
      <c r="AO118" s="86" t="s">
        <v>429</v>
      </c>
      <c r="AP118" s="86" t="s">
        <v>429</v>
      </c>
      <c r="AQ118" s="87" t="s">
        <v>430</v>
      </c>
      <c r="AR118" s="87" t="s">
        <v>430</v>
      </c>
      <c r="AS118" s="264" t="s">
        <v>647</v>
      </c>
      <c r="AT118" s="264" t="s">
        <v>648</v>
      </c>
      <c r="AU118" s="259" t="s">
        <v>648</v>
      </c>
      <c r="AV118" s="310" t="s">
        <v>375</v>
      </c>
      <c r="AW118" s="283" t="s">
        <v>283</v>
      </c>
      <c r="AX118" s="307" t="s">
        <v>376</v>
      </c>
    </row>
    <row r="119" spans="1:50" s="39" customFormat="1" ht="306.75" customHeight="1" thickBot="1" x14ac:dyDescent="0.3">
      <c r="A119" s="338"/>
      <c r="B119" s="355"/>
      <c r="C119" s="355"/>
      <c r="D119" s="357"/>
      <c r="E119" s="357"/>
      <c r="F119" s="284"/>
      <c r="G119" s="284"/>
      <c r="H119" s="409"/>
      <c r="I119" s="284"/>
      <c r="J119" s="284"/>
      <c r="K119" s="298"/>
      <c r="L119" s="298"/>
      <c r="M119" s="282"/>
      <c r="N119" s="284"/>
      <c r="O119" s="284"/>
      <c r="P119" s="280"/>
      <c r="Q119" s="280"/>
      <c r="R119" s="280"/>
      <c r="S119" s="282"/>
      <c r="T119" s="280"/>
      <c r="U119" s="284"/>
      <c r="V119" s="280"/>
      <c r="W119" s="280"/>
      <c r="X119" s="280"/>
      <c r="Y119" s="282"/>
      <c r="Z119" s="280"/>
      <c r="AA119" s="298"/>
      <c r="AB119" s="298"/>
      <c r="AC119" s="360"/>
      <c r="AD119" s="284"/>
      <c r="AE119" s="360"/>
      <c r="AF119" s="262" t="s">
        <v>424</v>
      </c>
      <c r="AG119" s="85" t="s">
        <v>423</v>
      </c>
      <c r="AH119" s="262" t="s">
        <v>894</v>
      </c>
      <c r="AI119" s="92" t="s">
        <v>421</v>
      </c>
      <c r="AJ119" s="92" t="s">
        <v>422</v>
      </c>
      <c r="AK119" s="546" t="s">
        <v>1007</v>
      </c>
      <c r="AL119" s="547" t="s">
        <v>1008</v>
      </c>
      <c r="AM119" s="236" t="s">
        <v>909</v>
      </c>
      <c r="AN119" s="93" t="s">
        <v>428</v>
      </c>
      <c r="AO119" s="93" t="s">
        <v>429</v>
      </c>
      <c r="AP119" s="93" t="s">
        <v>429</v>
      </c>
      <c r="AQ119" s="94" t="s">
        <v>430</v>
      </c>
      <c r="AR119" s="94" t="s">
        <v>430</v>
      </c>
      <c r="AS119" s="8" t="s">
        <v>571</v>
      </c>
      <c r="AT119" s="8" t="s">
        <v>571</v>
      </c>
      <c r="AU119" s="260" t="s">
        <v>571</v>
      </c>
      <c r="AV119" s="362"/>
      <c r="AW119" s="284"/>
      <c r="AX119" s="361"/>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0 AS48:AT48 AS54:AT54 AS84:AT84 AS43:AT43 AS77:AT77 AS32:AT32 AS65:AT65" name="Rango2"/>
    <protectedRange algorithmName="SHA-512" hashValue="GcA5hYHi0S0v0TFeihONv8ng/fM9jnHEWtvOHCW6ar6RBG7/E+JDjv6mQ5/K2EJWy7R3MAWfJTaRiE1Lr700RA==" saltValue="2YVNEi1NeJeksRvtanEaLQ==" spinCount="100000" sqref="AK19:AM19 AK32:AM32 AK104:AM104 AK109:AM109 AK48:AM48 AK54:AM54 AM49:AM53 AK60:AM60 AK77:AM77 AU84 AU43 AU19 AU53:AU54 AU60 AU77 AU32 AU97 AK22:AM22 AK65:AM65 AK84:AM84 AU22 AK43:AM43 AK97:AM97 AU48 AU65 AU104 AU109" name="Rango1"/>
    <protectedRange algorithmName="SHA-512" hashValue="GcA5hYHi0S0v0TFeihONv8ng/fM9jnHEWtvOHCW6ar6RBG7/E+JDjv6mQ5/K2EJWy7R3MAWfJTaRiE1Lr700RA==" saltValue="2YVNEi1NeJeksRvtanEaLQ==" spinCount="100000" sqref="AK44:AM47" name="Rango1_8"/>
    <protectedRange algorithmName="SHA-512" hashValue="GcA5hYHi0S0v0TFeihONv8ng/fM9jnHEWtvOHCW6ar6RBG7/E+JDjv6mQ5/K2EJWy7R3MAWfJTaRiE1Lr700RA==" saltValue="2YVNEi1NeJeksRvtanEaLQ==" spinCount="100000" sqref="AK49:AL53" name="Rango1_9"/>
    <protectedRange algorithmName="SHA-512" hashValue="GcA5hYHi0S0v0TFeihONv8ng/fM9jnHEWtvOHCW6ar6RBG7/E+JDjv6mQ5/K2EJWy7R3MAWfJTaRiE1Lr700RA==" saltValue="2YVNEi1NeJeksRvtanEaLQ==" spinCount="100000" sqref="AS44:AU47" name="Rango1_14"/>
    <protectedRange algorithmName="SHA-512" hashValue="GcA5hYHi0S0v0TFeihONv8ng/fM9jnHEWtvOHCW6ar6RBG7/E+JDjv6mQ5/K2EJWy7R3MAWfJTaRiE1Lr700RA==" saltValue="2YVNEi1NeJeksRvtanEaLQ==" spinCount="100000" sqref="AS53:AT53" name="Rango1_16"/>
    <protectedRange algorithmName="SHA-512" hashValue="GcA5hYHi0S0v0TFeihONv8ng/fM9jnHEWtvOHCW6ar6RBG7/E+JDjv6mQ5/K2EJWy7R3MAWfJTaRiE1Lr700RA==" saltValue="2YVNEi1NeJeksRvtanEaLQ==" spinCount="100000" sqref="AK16:AL16" name="Rango1_1_1_1"/>
    <protectedRange algorithmName="SHA-512" hashValue="GcA5hYHi0S0v0TFeihONv8ng/fM9jnHEWtvOHCW6ar6RBG7/E+JDjv6mQ5/K2EJWy7R3MAWfJTaRiE1Lr700RA==" saltValue="2YVNEi1NeJeksRvtanEaLQ==" spinCount="100000" sqref="AK15:AL15" name="Rango1_3_1"/>
    <protectedRange algorithmName="SHA-512" hashValue="GcA5hYHi0S0v0TFeihONv8ng/fM9jnHEWtvOHCW6ar6RBG7/E+JDjv6mQ5/K2EJWy7R3MAWfJTaRiE1Lr700RA==" saltValue="2YVNEi1NeJeksRvtanEaLQ==" spinCount="100000" sqref="AU15:AU18" name="Rango1_1"/>
    <protectedRange algorithmName="SHA-512" hashValue="pxAkKzOCjvXasYOnM+tnfrlS0jUzZJZRMgGsuhBLdOpqwSk9dkTnbGVWqa28nzlY6aOjfLtGt/3j1NRiS3XtIA==" saltValue="ycGRswPEtsrpQJzjeHmfrg==" spinCount="100000" sqref="AS15:AT18" name="Rango2_1_2"/>
    <protectedRange algorithmName="SHA-512" hashValue="GcA5hYHi0S0v0TFeihONv8ng/fM9jnHEWtvOHCW6ar6RBG7/E+JDjv6mQ5/K2EJWy7R3MAWfJTaRiE1Lr700RA==" saltValue="2YVNEi1NeJeksRvtanEaLQ==" spinCount="100000" sqref="AU20:AU21" name="Rango1_15"/>
    <protectedRange algorithmName="SHA-512" hashValue="pxAkKzOCjvXasYOnM+tnfrlS0jUzZJZRMgGsuhBLdOpqwSk9dkTnbGVWqa28nzlY6aOjfLtGt/3j1NRiS3XtIA==" saltValue="ycGRswPEtsrpQJzjeHmfrg==" spinCount="100000" sqref="AS20:AT21" name="Rango2_2_2"/>
    <protectedRange algorithmName="SHA-512" hashValue="GcA5hYHi0S0v0TFeihONv8ng/fM9jnHEWtvOHCW6ar6RBG7/E+JDjv6mQ5/K2EJWy7R3MAWfJTaRiE1Lr700RA==" saltValue="2YVNEi1NeJeksRvtanEaLQ==" spinCount="100000" sqref="AM23:AM31" name="Rango1_3"/>
    <protectedRange algorithmName="SHA-512" hashValue="GcA5hYHi0S0v0TFeihONv8ng/fM9jnHEWtvOHCW6ar6RBG7/E+JDjv6mQ5/K2EJWy7R3MAWfJTaRiE1Lr700RA==" saltValue="2YVNEi1NeJeksRvtanEaLQ==" spinCount="100000" sqref="AK23:AL31" name="Rango1_2_1"/>
    <protectedRange algorithmName="SHA-512" hashValue="GcA5hYHi0S0v0TFeihONv8ng/fM9jnHEWtvOHCW6ar6RBG7/E+JDjv6mQ5/K2EJWy7R3MAWfJTaRiE1Lr700RA==" saltValue="2YVNEi1NeJeksRvtanEaLQ==" spinCount="100000" sqref="AM33:AM42" name="Rango1_2"/>
    <protectedRange algorithmName="SHA-512" hashValue="GcA5hYHi0S0v0TFeihONv8ng/fM9jnHEWtvOHCW6ar6RBG7/E+JDjv6mQ5/K2EJWy7R3MAWfJTaRiE1Lr700RA==" saltValue="2YVNEi1NeJeksRvtanEaLQ==" spinCount="100000" sqref="AK33:AL34 AL35:AL42" name="Rango1_1_1"/>
    <protectedRange algorithmName="SHA-512" hashValue="GcA5hYHi0S0v0TFeihONv8ng/fM9jnHEWtvOHCW6ar6RBG7/E+JDjv6mQ5/K2EJWy7R3MAWfJTaRiE1Lr700RA==" saltValue="2YVNEi1NeJeksRvtanEaLQ==" spinCount="100000" sqref="AK36 AK38:AK42" name="Rango1_1_1_1_1"/>
    <protectedRange algorithmName="SHA-512" hashValue="GcA5hYHi0S0v0TFeihONv8ng/fM9jnHEWtvOHCW6ar6RBG7/E+JDjv6mQ5/K2EJWy7R3MAWfJTaRiE1Lr700RA==" saltValue="2YVNEi1NeJeksRvtanEaLQ==" spinCount="100000" sqref="AK35" name="Rango1_4_1"/>
    <protectedRange algorithmName="SHA-512" hashValue="GcA5hYHi0S0v0TFeihONv8ng/fM9jnHEWtvOHCW6ar6RBG7/E+JDjv6mQ5/K2EJWy7R3MAWfJTaRiE1Lr700RA==" saltValue="2YVNEi1NeJeksRvtanEaLQ==" spinCount="100000" sqref="AK37" name="Rango1_5_1"/>
    <protectedRange algorithmName="SHA-512" hashValue="GcA5hYHi0S0v0TFeihONv8ng/fM9jnHEWtvOHCW6ar6RBG7/E+JDjv6mQ5/K2EJWy7R3MAWfJTaRiE1Lr700RA==" saltValue="2YVNEi1NeJeksRvtanEaLQ==" spinCount="100000" sqref="AU36" name="Rango1_17"/>
    <protectedRange algorithmName="SHA-512" hashValue="pxAkKzOCjvXasYOnM+tnfrlS0jUzZJZRMgGsuhBLdOpqwSk9dkTnbGVWqa28nzlY6aOjfLtGt/3j1NRiS3XtIA==" saltValue="ycGRswPEtsrpQJzjeHmfrg==" spinCount="100000" sqref="AS36:AT36" name="Rango2_1_2_1"/>
    <protectedRange algorithmName="SHA-512" hashValue="GcA5hYHi0S0v0TFeihONv8ng/fM9jnHEWtvOHCW6ar6RBG7/E+JDjv6mQ5/K2EJWy7R3MAWfJTaRiE1Lr700RA==" saltValue="2YVNEi1NeJeksRvtanEaLQ==" spinCount="100000" sqref="AU38" name="Rango1_18"/>
    <protectedRange algorithmName="SHA-512" hashValue="pxAkKzOCjvXasYOnM+tnfrlS0jUzZJZRMgGsuhBLdOpqwSk9dkTnbGVWqa28nzlY6aOjfLtGt/3j1NRiS3XtIA==" saltValue="ycGRswPEtsrpQJzjeHmfrg==" spinCount="100000" sqref="AS38:AT38" name="Rango2_1_2_2"/>
    <protectedRange algorithmName="SHA-512" hashValue="GcA5hYHi0S0v0TFeihONv8ng/fM9jnHEWtvOHCW6ar6RBG7/E+JDjv6mQ5/K2EJWy7R3MAWfJTaRiE1Lr700RA==" saltValue="2YVNEi1NeJeksRvtanEaLQ==" spinCount="100000" sqref="AM85:AM96" name="Rango1_19"/>
    <protectedRange algorithmName="SHA-512" hashValue="GcA5hYHi0S0v0TFeihONv8ng/fM9jnHEWtvOHCW6ar6RBG7/E+JDjv6mQ5/K2EJWy7R3MAWfJTaRiE1Lr700RA==" saltValue="2YVNEi1NeJeksRvtanEaLQ==" spinCount="100000" sqref="AK85:AL96" name="Rango1_15_1"/>
    <protectedRange algorithmName="SHA-512" hashValue="GcA5hYHi0S0v0TFeihONv8ng/fM9jnHEWtvOHCW6ar6RBG7/E+JDjv6mQ5/K2EJWy7R3MAWfJTaRiE1Lr700RA==" saltValue="2YVNEi1NeJeksRvtanEaLQ==" spinCount="100000" sqref="AU88 AU91 AU93:AU94" name="Rango1_20"/>
    <protectedRange algorithmName="SHA-512" hashValue="pxAkKzOCjvXasYOnM+tnfrlS0jUzZJZRMgGsuhBLdOpqwSk9dkTnbGVWqa28nzlY6aOjfLtGt/3j1NRiS3XtIA==" saltValue="ycGRswPEtsrpQJzjeHmfrg==" spinCount="100000" sqref="AS88:AT88 AS91:AT91 AS93:AT94" name="Rango2_3_2"/>
    <protectedRange algorithmName="SHA-512" hashValue="GcA5hYHi0S0v0TFeihONv8ng/fM9jnHEWtvOHCW6ar6RBG7/E+JDjv6mQ5/K2EJWy7R3MAWfJTaRiE1Lr700RA==" saltValue="2YVNEi1NeJeksRvtanEaLQ==" spinCount="100000" sqref="AM55:AM59" name="Rango1_21"/>
    <protectedRange algorithmName="SHA-512" hashValue="GcA5hYHi0S0v0TFeihONv8ng/fM9jnHEWtvOHCW6ar6RBG7/E+JDjv6mQ5/K2EJWy7R3MAWfJTaRiE1Lr700RA==" saltValue="2YVNEi1NeJeksRvtanEaLQ==" spinCount="100000" sqref="AK55:AL59" name="Rango1_10_1"/>
    <protectedRange algorithmName="SHA-512" hashValue="GcA5hYHi0S0v0TFeihONv8ng/fM9jnHEWtvOHCW6ar6RBG7/E+JDjv6mQ5/K2EJWy7R3MAWfJTaRiE1Lr700RA==" saltValue="2YVNEi1NeJeksRvtanEaLQ==" spinCount="100000" sqref="AU55 AU57:AU59" name="Rango1_22"/>
    <protectedRange algorithmName="SHA-512" hashValue="GcA5hYHi0S0v0TFeihONv8ng/fM9jnHEWtvOHCW6ar6RBG7/E+JDjv6mQ5/K2EJWy7R3MAWfJTaRiE1Lr700RA==" saltValue="2YVNEi1NeJeksRvtanEaLQ==" spinCount="100000" sqref="AS58:AS59" name="Rango1_10_2"/>
    <protectedRange algorithmName="SHA-512" hashValue="pxAkKzOCjvXasYOnM+tnfrlS0jUzZJZRMgGsuhBLdOpqwSk9dkTnbGVWqa28nzlY6aOjfLtGt/3j1NRiS3XtIA==" saltValue="ycGRswPEtsrpQJzjeHmfrg==" spinCount="100000" sqref="AS55:AT55 AT58:AT59 AS57:AT57" name="Rango2_8_1"/>
    <protectedRange algorithmName="SHA-512" hashValue="GcA5hYHi0S0v0TFeihONv8ng/fM9jnHEWtvOHCW6ar6RBG7/E+JDjv6mQ5/K2EJWy7R3MAWfJTaRiE1Lr700RA==" saltValue="2YVNEi1NeJeksRvtanEaLQ==" spinCount="100000" sqref="AK64:AM64" name="Rango1_10"/>
    <protectedRange algorithmName="SHA-512" hashValue="pxAkKzOCjvXasYOnM+tnfrlS0jUzZJZRMgGsuhBLdOpqwSk9dkTnbGVWqa28nzlY6aOjfLtGt/3j1NRiS3XtIA==" saltValue="ycGRswPEtsrpQJzjeHmfrg==" spinCount="100000" sqref="AS61:AT64" name="Rango2_1"/>
    <protectedRange algorithmName="SHA-512" hashValue="GcA5hYHi0S0v0TFeihONv8ng/fM9jnHEWtvOHCW6ar6RBG7/E+JDjv6mQ5/K2EJWy7R3MAWfJTaRiE1Lr700RA==" saltValue="2YVNEi1NeJeksRvtanEaLQ==" spinCount="100000" sqref="AU61:AU64" name="Rango1_11"/>
    <protectedRange algorithmName="SHA-512" hashValue="GcA5hYHi0S0v0TFeihONv8ng/fM9jnHEWtvOHCW6ar6RBG7/E+JDjv6mQ5/K2EJWy7R3MAWfJTaRiE1Lr700RA==" saltValue="2YVNEi1NeJeksRvtanEaLQ==" spinCount="100000" sqref="AM66:AM76" name="Rango1_23"/>
    <protectedRange algorithmName="SHA-512" hashValue="GcA5hYHi0S0v0TFeihONv8ng/fM9jnHEWtvOHCW6ar6RBG7/E+JDjv6mQ5/K2EJWy7R3MAWfJTaRiE1Lr700RA==" saltValue="2YVNEi1NeJeksRvtanEaLQ==" spinCount="100000" sqref="AK66:AL66 AK68:AL74" name="Rango1_12_1"/>
    <protectedRange algorithmName="SHA-512" hashValue="GcA5hYHi0S0v0TFeihONv8ng/fM9jnHEWtvOHCW6ar6RBG7/E+JDjv6mQ5/K2EJWy7R3MAWfJTaRiE1Lr700RA==" saltValue="2YVNEi1NeJeksRvtanEaLQ==" spinCount="100000" sqref="AK67:AL67" name="Rango1_1_2"/>
    <protectedRange algorithmName="SHA-512" hashValue="GcA5hYHi0S0v0TFeihONv8ng/fM9jnHEWtvOHCW6ar6RBG7/E+JDjv6mQ5/K2EJWy7R3MAWfJTaRiE1Lr700RA==" saltValue="2YVNEi1NeJeksRvtanEaLQ==" spinCount="100000" sqref="AL75" name="Rango1_12_1_1"/>
    <protectedRange algorithmName="SHA-512" hashValue="GcA5hYHi0S0v0TFeihONv8ng/fM9jnHEWtvOHCW6ar6RBG7/E+JDjv6mQ5/K2EJWy7R3MAWfJTaRiE1Lr700RA==" saltValue="2YVNEi1NeJeksRvtanEaLQ==" spinCount="100000" sqref="AK75" name="Rango1_15_2"/>
    <protectedRange algorithmName="SHA-512" hashValue="GcA5hYHi0S0v0TFeihONv8ng/fM9jnHEWtvOHCW6ar6RBG7/E+JDjv6mQ5/K2EJWy7R3MAWfJTaRiE1Lr700RA==" saltValue="2YVNEi1NeJeksRvtanEaLQ==" spinCount="100000" sqref="AL76" name="Rango1_12_2"/>
    <protectedRange algorithmName="SHA-512" hashValue="GcA5hYHi0S0v0TFeihONv8ng/fM9jnHEWtvOHCW6ar6RBG7/E+JDjv6mQ5/K2EJWy7R3MAWfJTaRiE1Lr700RA==" saltValue="2YVNEi1NeJeksRvtanEaLQ==" spinCount="100000" sqref="AK76" name="Rango1_15_1_1"/>
    <protectedRange algorithmName="SHA-512" hashValue="GcA5hYHi0S0v0TFeihONv8ng/fM9jnHEWtvOHCW6ar6RBG7/E+JDjv6mQ5/K2EJWy7R3MAWfJTaRiE1Lr700RA==" saltValue="2YVNEi1NeJeksRvtanEaLQ==" spinCount="100000" sqref="AU67" name="Rango1_24"/>
    <protectedRange algorithmName="SHA-512" hashValue="pxAkKzOCjvXasYOnM+tnfrlS0jUzZJZRMgGsuhBLdOpqwSk9dkTnbGVWqa28nzlY6aOjfLtGt/3j1NRiS3XtIA==" saltValue="ycGRswPEtsrpQJzjeHmfrg==" spinCount="100000" sqref="AS67:AT67" name="Rango2_10"/>
    <protectedRange algorithmName="SHA-512" hashValue="GcA5hYHi0S0v0TFeihONv8ng/fM9jnHEWtvOHCW6ar6RBG7/E+JDjv6mQ5/K2EJWy7R3MAWfJTaRiE1Lr700RA==" saltValue="2YVNEi1NeJeksRvtanEaLQ==" spinCount="100000" sqref="AM78:AM83" name="Rango1_25"/>
    <protectedRange algorithmName="SHA-512" hashValue="GcA5hYHi0S0v0TFeihONv8ng/fM9jnHEWtvOHCW6ar6RBG7/E+JDjv6mQ5/K2EJWy7R3MAWfJTaRiE1Lr700RA==" saltValue="2YVNEi1NeJeksRvtanEaLQ==" spinCount="100000" sqref="AK79:AL83" name="Rango1_13_1"/>
    <protectedRange algorithmName="SHA-512" hashValue="GcA5hYHi0S0v0TFeihONv8ng/fM9jnHEWtvOHCW6ar6RBG7/E+JDjv6mQ5/K2EJWy7R3MAWfJTaRiE1Lr700RA==" saltValue="2YVNEi1NeJeksRvtanEaLQ==" spinCount="100000" sqref="AK78:AL78" name="Rango1_13_1_1"/>
    <protectedRange algorithmName="SHA-512" hashValue="pxAkKzOCjvXasYOnM+tnfrlS0jUzZJZRMgGsuhBLdOpqwSk9dkTnbGVWqa28nzlY6aOjfLtGt/3j1NRiS3XtIA==" saltValue="ycGRswPEtsrpQJzjeHmfrg==" spinCount="100000" sqref="AM103" name="Rango2_2_1_1"/>
    <protectedRange algorithmName="SHA-512" hashValue="pxAkKzOCjvXasYOnM+tnfrlS0jUzZJZRMgGsuhBLdOpqwSk9dkTnbGVWqa28nzlY6aOjfLtGt/3j1NRiS3XtIA==" saltValue="ycGRswPEtsrpQJzjeHmfrg==" spinCount="100000" sqref="AL103" name="Rango2_3_1_1"/>
    <protectedRange algorithmName="SHA-512" hashValue="pxAkKzOCjvXasYOnM+tnfrlS0jUzZJZRMgGsuhBLdOpqwSk9dkTnbGVWqa28nzlY6aOjfLtGt/3j1NRiS3XtIA==" saltValue="ycGRswPEtsrpQJzjeHmfrg==" spinCount="100000" sqref="AK103" name="Rango2_4_1"/>
    <protectedRange algorithmName="SHA-512" hashValue="GcA5hYHi0S0v0TFeihONv8ng/fM9jnHEWtvOHCW6ar6RBG7/E+JDjv6mQ5/K2EJWy7R3MAWfJTaRiE1Lr700RA==" saltValue="2YVNEi1NeJeksRvtanEaLQ==" spinCount="100000" sqref="AU98:AU103" name="Rango1_26"/>
    <protectedRange algorithmName="SHA-512" hashValue="pxAkKzOCjvXasYOnM+tnfrlS0jUzZJZRMgGsuhBLdOpqwSk9dkTnbGVWqa28nzlY6aOjfLtGt/3j1NRiS3XtIA==" saltValue="ycGRswPEtsrpQJzjeHmfrg==" spinCount="100000" sqref="AS98:AS103" name="Rango2_2_1_2"/>
    <protectedRange algorithmName="SHA-512" hashValue="pxAkKzOCjvXasYOnM+tnfrlS0jUzZJZRMgGsuhBLdOpqwSk9dkTnbGVWqa28nzlY6aOjfLtGt/3j1NRiS3XtIA==" saltValue="ycGRswPEtsrpQJzjeHmfrg==" spinCount="100000" sqref="AT98:AT103" name="Rango2_3_1_2"/>
    <protectedRange algorithmName="SHA-512" hashValue="GcA5hYHi0S0v0TFeihONv8ng/fM9jnHEWtvOHCW6ar6RBG7/E+JDjv6mQ5/K2EJWy7R3MAWfJTaRiE1Lr700RA==" saltValue="2YVNEi1NeJeksRvtanEaLQ==" spinCount="100000" sqref="AM105:AM108" name="Rango1_12"/>
    <protectedRange algorithmName="SHA-512" hashValue="GcA5hYHi0S0v0TFeihONv8ng/fM9jnHEWtvOHCW6ar6RBG7/E+JDjv6mQ5/K2EJWy7R3MAWfJTaRiE1Lr700RA==" saltValue="2YVNEi1NeJeksRvtanEaLQ==" spinCount="100000" sqref="AK105:AL108" name="Rango1_5_2"/>
    <protectedRange algorithmName="SHA-512" hashValue="GcA5hYHi0S0v0TFeihONv8ng/fM9jnHEWtvOHCW6ar6RBG7/E+JDjv6mQ5/K2EJWy7R3MAWfJTaRiE1Lr700RA==" saltValue="2YVNEi1NeJeksRvtanEaLQ==" spinCount="100000" sqref="AU105:AU108" name="Rango1_13"/>
    <protectedRange algorithmName="SHA-512" hashValue="GcA5hYHi0S0v0TFeihONv8ng/fM9jnHEWtvOHCW6ar6RBG7/E+JDjv6mQ5/K2EJWy7R3MAWfJTaRiE1Lr700RA==" saltValue="2YVNEi1NeJeksRvtanEaLQ==" spinCount="100000" sqref="AS105:AS108" name="Rango1_5_3"/>
    <protectedRange algorithmName="SHA-512" hashValue="pxAkKzOCjvXasYOnM+tnfrlS0jUzZJZRMgGsuhBLdOpqwSk9dkTnbGVWqa28nzlY6aOjfLtGt/3j1NRiS3XtIA==" saltValue="ycGRswPEtsrpQJzjeHmfrg==" spinCount="100000" sqref="AT105:AT108" name="Rango2_5_1"/>
    <protectedRange algorithmName="SHA-512" hashValue="GcA5hYHi0S0v0TFeihONv8ng/fM9jnHEWtvOHCW6ar6RBG7/E+JDjv6mQ5/K2EJWy7R3MAWfJTaRiE1Lr700RA==" saltValue="2YVNEi1NeJeksRvtanEaLQ==" spinCount="100000" sqref="AM110:AM119" name="Rango1_5"/>
    <protectedRange algorithmName="SHA-512" hashValue="GcA5hYHi0S0v0TFeihONv8ng/fM9jnHEWtvOHCW6ar6RBG7/E+JDjv6mQ5/K2EJWy7R3MAWfJTaRiE1Lr700RA==" saltValue="2YVNEi1NeJeksRvtanEaLQ==" spinCount="100000" sqref="AK110:AL119" name="Rango1_1_3"/>
    <protectedRange algorithmName="SHA-512" hashValue="GcA5hYHi0S0v0TFeihONv8ng/fM9jnHEWtvOHCW6ar6RBG7/E+JDjv6mQ5/K2EJWy7R3MAWfJTaRiE1Lr700RA==" saltValue="2YVNEi1NeJeksRvtanEaLQ==" spinCount="100000" sqref="AU110 AU114" name="Rango1_27"/>
    <protectedRange algorithmName="SHA-512" hashValue="GcA5hYHi0S0v0TFeihONv8ng/fM9jnHEWtvOHCW6ar6RBG7/E+JDjv6mQ5/K2EJWy7R3MAWfJTaRiE1Lr700RA==" saltValue="2YVNEi1NeJeksRvtanEaLQ==" spinCount="100000" sqref="AS114" name="Rango1_1_4"/>
    <protectedRange algorithmName="SHA-512" hashValue="pxAkKzOCjvXasYOnM+tnfrlS0jUzZJZRMgGsuhBLdOpqwSk9dkTnbGVWqa28nzlY6aOjfLtGt/3j1NRiS3XtIA==" saltValue="ycGRswPEtsrpQJzjeHmfrg==" spinCount="100000" sqref="AS111:AT113 AT110 AT114" name="Rango2_10_1"/>
    <protectedRange algorithmName="SHA-512" hashValue="GcA5hYHi0S0v0TFeihONv8ng/fM9jnHEWtvOHCW6ar6RBG7/E+JDjv6mQ5/K2EJWy7R3MAWfJTaRiE1Lr700RA==" saltValue="2YVNEi1NeJeksRvtanEaLQ==" spinCount="100000" sqref="AS110" name="Rango1_15_3"/>
  </protectedRanges>
  <mergeCells count="1027">
    <mergeCell ref="A66:A76"/>
    <mergeCell ref="A98:A103"/>
    <mergeCell ref="AF105:AF108"/>
    <mergeCell ref="AG105:AG108"/>
    <mergeCell ref="AH105:AH108"/>
    <mergeCell ref="AI105:AI108"/>
    <mergeCell ref="AJ105:AJ108"/>
    <mergeCell ref="AN105:AN108"/>
    <mergeCell ref="AP105:AP108"/>
    <mergeCell ref="AV1:AX2"/>
    <mergeCell ref="B6:AX6"/>
    <mergeCell ref="A1:C2"/>
    <mergeCell ref="U12:Z12"/>
    <mergeCell ref="AA12:AD12"/>
    <mergeCell ref="A12:A13"/>
    <mergeCell ref="B12:B13"/>
    <mergeCell ref="C12:C13"/>
    <mergeCell ref="D12:E12"/>
    <mergeCell ref="G12:G13"/>
    <mergeCell ref="H12:I12"/>
    <mergeCell ref="E1:AR1"/>
    <mergeCell ref="E2:AR2"/>
    <mergeCell ref="A4:B4"/>
    <mergeCell ref="C4:E4"/>
    <mergeCell ref="AB61:AB62"/>
    <mergeCell ref="AA61:AA62"/>
    <mergeCell ref="B61:B62"/>
    <mergeCell ref="Q61:Q62"/>
    <mergeCell ref="R61:R62"/>
    <mergeCell ref="Z61:Z62"/>
    <mergeCell ref="Y61:Y62"/>
    <mergeCell ref="X61:X62"/>
    <mergeCell ref="A55:A59"/>
    <mergeCell ref="A33:A42"/>
    <mergeCell ref="A23:A31"/>
    <mergeCell ref="A49:A53"/>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W61:W62"/>
    <mergeCell ref="V61:V62"/>
    <mergeCell ref="AE61:AE62"/>
    <mergeCell ref="AD61:AD62"/>
    <mergeCell ref="AC61:AC62"/>
    <mergeCell ref="S61:S62"/>
    <mergeCell ref="P61:P62"/>
    <mergeCell ref="AX58:AX59"/>
    <mergeCell ref="AW58:AW59"/>
    <mergeCell ref="AV105:AV108"/>
    <mergeCell ref="AW105:AW108"/>
    <mergeCell ref="AX105:AX108"/>
    <mergeCell ref="AC105:AC108"/>
    <mergeCell ref="AK105:AK108"/>
    <mergeCell ref="AF61:AF62"/>
    <mergeCell ref="AG61:AG62"/>
    <mergeCell ref="AH61:AH62"/>
    <mergeCell ref="AI61:AI62"/>
    <mergeCell ref="AJ61:AJ62"/>
    <mergeCell ref="AL61:AL62"/>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C118:C119"/>
    <mergeCell ref="S105:S108"/>
    <mergeCell ref="Y105:Y108"/>
    <mergeCell ref="H118:H119"/>
    <mergeCell ref="I118:I119"/>
    <mergeCell ref="AS105:AS108"/>
    <mergeCell ref="AT105:AT108"/>
    <mergeCell ref="AL105:AL108"/>
    <mergeCell ref="AS12:AT12"/>
    <mergeCell ref="AK12:AL12"/>
    <mergeCell ref="AE12:AE13"/>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K118:K119"/>
    <mergeCell ref="L118:L119"/>
    <mergeCell ref="O118:O119"/>
    <mergeCell ref="R118:R119"/>
    <mergeCell ref="Q118:Q119"/>
    <mergeCell ref="P118:P119"/>
    <mergeCell ref="M118:M119"/>
    <mergeCell ref="N118:N119"/>
    <mergeCell ref="AE118:AE119"/>
    <mergeCell ref="AD118:AD119"/>
    <mergeCell ref="S118:S119"/>
    <mergeCell ref="T118:T119"/>
    <mergeCell ref="U118:U119"/>
    <mergeCell ref="V118:V119"/>
    <mergeCell ref="W118:W119"/>
    <mergeCell ref="X118:X119"/>
    <mergeCell ref="Y118:Y119"/>
    <mergeCell ref="Z118:Z119"/>
    <mergeCell ref="AA118:AA119"/>
    <mergeCell ref="AB118:AB119"/>
    <mergeCell ref="AC118:AC119"/>
    <mergeCell ref="AV114:AV117"/>
    <mergeCell ref="AW114:AW117"/>
    <mergeCell ref="AX114:AX117"/>
    <mergeCell ref="N114:N117"/>
    <mergeCell ref="O114:O117"/>
    <mergeCell ref="P114:P117"/>
    <mergeCell ref="Q114:Q117"/>
    <mergeCell ref="R114:R117"/>
    <mergeCell ref="S114:S117"/>
    <mergeCell ref="T114:T117"/>
    <mergeCell ref="U114:U117"/>
    <mergeCell ref="V114:V117"/>
    <mergeCell ref="W114:W117"/>
    <mergeCell ref="X114:X117"/>
    <mergeCell ref="Y114:Y117"/>
    <mergeCell ref="Z114:Z117"/>
    <mergeCell ref="B118:B119"/>
    <mergeCell ref="AA114:AA117"/>
    <mergeCell ref="AB114:AB117"/>
    <mergeCell ref="AC114:AC117"/>
    <mergeCell ref="AD114:AD117"/>
    <mergeCell ref="AE114:AE117"/>
    <mergeCell ref="B114:B117"/>
    <mergeCell ref="C114:C117"/>
    <mergeCell ref="D114:D117"/>
    <mergeCell ref="E114:E117"/>
    <mergeCell ref="F114:F117"/>
    <mergeCell ref="G114:G117"/>
    <mergeCell ref="D118:D119"/>
    <mergeCell ref="E118:E119"/>
    <mergeCell ref="F118:F119"/>
    <mergeCell ref="G118:G119"/>
    <mergeCell ref="V110:V113"/>
    <mergeCell ref="W110:W113"/>
    <mergeCell ref="N110:N113"/>
    <mergeCell ref="O110:O113"/>
    <mergeCell ref="P110:P113"/>
    <mergeCell ref="Q110:Q113"/>
    <mergeCell ref="R110:R113"/>
    <mergeCell ref="M114:M117"/>
    <mergeCell ref="B110:B113"/>
    <mergeCell ref="C110:C113"/>
    <mergeCell ref="D110:D113"/>
    <mergeCell ref="E110:E113"/>
    <mergeCell ref="F110:F113"/>
    <mergeCell ref="G110:G113"/>
    <mergeCell ref="H110:H113"/>
    <mergeCell ref="I110:I113"/>
    <mergeCell ref="J110:J113"/>
    <mergeCell ref="K110:K113"/>
    <mergeCell ref="L110:L113"/>
    <mergeCell ref="M110:M113"/>
    <mergeCell ref="H114:H117"/>
    <mergeCell ref="I114:I117"/>
    <mergeCell ref="J114:J117"/>
    <mergeCell ref="K114:K117"/>
    <mergeCell ref="L114:L117"/>
    <mergeCell ref="O98:O99"/>
    <mergeCell ref="P98:P99"/>
    <mergeCell ref="Q98:Q99"/>
    <mergeCell ref="R98:R99"/>
    <mergeCell ref="S98:S99"/>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Y110:Y113"/>
    <mergeCell ref="Z110:Z113"/>
    <mergeCell ref="AA110:AA113"/>
    <mergeCell ref="AB110:AB113"/>
    <mergeCell ref="S110:S113"/>
    <mergeCell ref="T110:T113"/>
    <mergeCell ref="U110:U113"/>
    <mergeCell ref="L100:L102"/>
    <mergeCell ref="M100:M102"/>
    <mergeCell ref="N100:N102"/>
    <mergeCell ref="O100:O102"/>
    <mergeCell ref="Q100:Q102"/>
    <mergeCell ref="P100:P102"/>
    <mergeCell ref="G100:G102"/>
    <mergeCell ref="H100:H102"/>
    <mergeCell ref="I100:I102"/>
    <mergeCell ref="J100:J102"/>
    <mergeCell ref="K100:K102"/>
    <mergeCell ref="B100:B10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A85:A96"/>
    <mergeCell ref="AV85:AV87"/>
    <mergeCell ref="AW85:AW87"/>
    <mergeCell ref="AX85:AX87"/>
    <mergeCell ref="AE85:AE87"/>
    <mergeCell ref="AD85:AD87"/>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M95:M96"/>
    <mergeCell ref="N95:N96"/>
    <mergeCell ref="O95:O96"/>
    <mergeCell ref="G88:G92"/>
    <mergeCell ref="F88:F92"/>
    <mergeCell ref="E88:E92"/>
    <mergeCell ref="D88:D92"/>
    <mergeCell ref="U88:U92"/>
    <mergeCell ref="O88:O92"/>
    <mergeCell ref="N88:N92"/>
    <mergeCell ref="J88:J92"/>
    <mergeCell ref="I88:I92"/>
    <mergeCell ref="K88:K92"/>
    <mergeCell ref="L88:L92"/>
    <mergeCell ref="M88:M92"/>
    <mergeCell ref="T88:T92"/>
    <mergeCell ref="B93:B94"/>
    <mergeCell ref="C93:C94"/>
    <mergeCell ref="L93:L94"/>
    <mergeCell ref="M93:M94"/>
    <mergeCell ref="N93:N94"/>
    <mergeCell ref="O93:O94"/>
    <mergeCell ref="R93:R94"/>
    <mergeCell ref="S93:S94"/>
    <mergeCell ref="P93:P94"/>
    <mergeCell ref="Q93:Q94"/>
    <mergeCell ref="R85:R87"/>
    <mergeCell ref="S85:S87"/>
    <mergeCell ref="T85:T87"/>
    <mergeCell ref="U85:U87"/>
    <mergeCell ref="L85:L87"/>
    <mergeCell ref="M85:M87"/>
    <mergeCell ref="N85:N87"/>
    <mergeCell ref="O85:O87"/>
    <mergeCell ref="P85:P87"/>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C88:C92"/>
    <mergeCell ref="B88:B92"/>
    <mergeCell ref="H88:H92"/>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U93:U94"/>
    <mergeCell ref="V93:V94"/>
    <mergeCell ref="AE93:AE94"/>
    <mergeCell ref="AC93:AC94"/>
    <mergeCell ref="AD93:AD94"/>
    <mergeCell ref="W93:W94"/>
    <mergeCell ref="X93:X94"/>
    <mergeCell ref="Y93:Y94"/>
    <mergeCell ref="AX78:AX79"/>
    <mergeCell ref="AW78:AW79"/>
    <mergeCell ref="AV78:AV79"/>
    <mergeCell ref="AV80:AV81"/>
    <mergeCell ref="AW80:AW81"/>
    <mergeCell ref="AX80:AX81"/>
    <mergeCell ref="AE78:AE79"/>
    <mergeCell ref="AE80:AE81"/>
    <mergeCell ref="L80:L81"/>
    <mergeCell ref="M80:M81"/>
    <mergeCell ref="N80:N81"/>
    <mergeCell ref="O80:O81"/>
    <mergeCell ref="P80:P81"/>
    <mergeCell ref="Q80:Q81"/>
    <mergeCell ref="R80:R81"/>
    <mergeCell ref="G95:G96"/>
    <mergeCell ref="H95:H96"/>
    <mergeCell ref="I95:I96"/>
    <mergeCell ref="J95:J96"/>
    <mergeCell ref="K95:K96"/>
    <mergeCell ref="T95:T96"/>
    <mergeCell ref="S88:S92"/>
    <mergeCell ref="R88:R92"/>
    <mergeCell ref="Q88:Q92"/>
    <mergeCell ref="P88:P92"/>
    <mergeCell ref="Z88:Z92"/>
    <mergeCell ref="Y88:Y92"/>
    <mergeCell ref="X88:X92"/>
    <mergeCell ref="W88:W92"/>
    <mergeCell ref="X85:X87"/>
    <mergeCell ref="Y85:Y87"/>
    <mergeCell ref="X80:X81"/>
    <mergeCell ref="Y80:Y81"/>
    <mergeCell ref="Z80:Z81"/>
    <mergeCell ref="AA80:AA81"/>
    <mergeCell ref="AB80:AB81"/>
    <mergeCell ref="S80:S81"/>
    <mergeCell ref="T80:T81"/>
    <mergeCell ref="U80:U81"/>
    <mergeCell ref="V80:V81"/>
    <mergeCell ref="W80:W81"/>
    <mergeCell ref="G80:G81"/>
    <mergeCell ref="H80:H81"/>
    <mergeCell ref="I80:I81"/>
    <mergeCell ref="J80:J81"/>
    <mergeCell ref="K80:K81"/>
    <mergeCell ref="B80:B81"/>
    <mergeCell ref="C80:C81"/>
    <mergeCell ref="D80:D81"/>
    <mergeCell ref="E80:E81"/>
    <mergeCell ref="F80:F81"/>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H68:H70"/>
    <mergeCell ref="I68:I70"/>
    <mergeCell ref="J68:J70"/>
    <mergeCell ref="K68:K70"/>
    <mergeCell ref="B68:B70"/>
    <mergeCell ref="C68:C70"/>
    <mergeCell ref="D68:D70"/>
    <mergeCell ref="E68:E70"/>
    <mergeCell ref="F68:F70"/>
    <mergeCell ref="AB66:AB67"/>
    <mergeCell ref="AC66:AC67"/>
    <mergeCell ref="AD66:AD67"/>
    <mergeCell ref="AE68:AE70"/>
    <mergeCell ref="AC68:AC70"/>
    <mergeCell ref="AD68:AD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B68:AB70"/>
    <mergeCell ref="AV68:AV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T75:T76"/>
    <mergeCell ref="U75:U76"/>
    <mergeCell ref="V75:V76"/>
    <mergeCell ref="W75:W76"/>
    <mergeCell ref="X75:X76"/>
    <mergeCell ref="O75:O76"/>
    <mergeCell ref="P75:P76"/>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AV58:AV59"/>
    <mergeCell ref="AX55:AX57"/>
    <mergeCell ref="AW55:AW57"/>
    <mergeCell ref="AV55:AV57"/>
    <mergeCell ref="AE55:AE57"/>
    <mergeCell ref="AV71:AV74"/>
    <mergeCell ref="AW71:AW74"/>
    <mergeCell ref="AX71:AX74"/>
    <mergeCell ref="AV75:AV76"/>
    <mergeCell ref="AW75:AW76"/>
    <mergeCell ref="AX75:AX76"/>
    <mergeCell ref="D71:D74"/>
    <mergeCell ref="C71:C74"/>
    <mergeCell ref="B71:B74"/>
    <mergeCell ref="I71:I74"/>
    <mergeCell ref="H71:H74"/>
    <mergeCell ref="G71:G74"/>
    <mergeCell ref="F71:F74"/>
    <mergeCell ref="E71:E74"/>
    <mergeCell ref="N71:N74"/>
    <mergeCell ref="M71:M74"/>
    <mergeCell ref="L71:L74"/>
    <mergeCell ref="K71:K74"/>
    <mergeCell ref="J71:J74"/>
    <mergeCell ref="S71:S74"/>
    <mergeCell ref="R71:R74"/>
    <mergeCell ref="Q71:Q74"/>
    <mergeCell ref="P71:P74"/>
    <mergeCell ref="O71:O74"/>
    <mergeCell ref="X71:X74"/>
    <mergeCell ref="L58:L59"/>
    <mergeCell ref="M58:M59"/>
    <mergeCell ref="N58:N59"/>
    <mergeCell ref="O58:O59"/>
    <mergeCell ref="P58:P59"/>
    <mergeCell ref="G58:G59"/>
    <mergeCell ref="H58:H59"/>
    <mergeCell ref="I58:I59"/>
    <mergeCell ref="J58:J59"/>
    <mergeCell ref="K58:K59"/>
    <mergeCell ref="B58:B59"/>
    <mergeCell ref="C58:C59"/>
    <mergeCell ref="D58:D59"/>
    <mergeCell ref="E58:E59"/>
    <mergeCell ref="F58:F59"/>
    <mergeCell ref="AD58:AD59"/>
    <mergeCell ref="AD55:AD57"/>
    <mergeCell ref="AC55:AC57"/>
    <mergeCell ref="AC58:AC59"/>
    <mergeCell ref="X55:X57"/>
    <mergeCell ref="W55:W57"/>
    <mergeCell ref="V55:V57"/>
    <mergeCell ref="U55:U57"/>
    <mergeCell ref="AA58:AA59"/>
    <mergeCell ref="AB58:AB59"/>
    <mergeCell ref="AB55:AB57"/>
    <mergeCell ref="AA55:AA57"/>
    <mergeCell ref="Z55:Z57"/>
    <mergeCell ref="V58:V59"/>
    <mergeCell ref="W58:W59"/>
    <mergeCell ref="X58:X59"/>
    <mergeCell ref="Y58:Y59"/>
    <mergeCell ref="E55:E57"/>
    <mergeCell ref="Q58:Q59"/>
    <mergeCell ref="J55:J57"/>
    <mergeCell ref="I55:I57"/>
    <mergeCell ref="H55:H57"/>
    <mergeCell ref="G55:G57"/>
    <mergeCell ref="F55:F57"/>
    <mergeCell ref="O55:O57"/>
    <mergeCell ref="N55:N57"/>
    <mergeCell ref="M55:M57"/>
    <mergeCell ref="L55:L57"/>
    <mergeCell ref="K55:K57"/>
    <mergeCell ref="P55:P57"/>
    <mergeCell ref="Y55:Y57"/>
    <mergeCell ref="L23:L25"/>
    <mergeCell ref="M23:M25"/>
    <mergeCell ref="G23:G25"/>
    <mergeCell ref="H23:H25"/>
    <mergeCell ref="I23:I25"/>
    <mergeCell ref="F23:F25"/>
    <mergeCell ref="V26:V28"/>
    <mergeCell ref="W26:W28"/>
    <mergeCell ref="N26:N28"/>
    <mergeCell ref="O26:O28"/>
    <mergeCell ref="P26:P28"/>
    <mergeCell ref="Q26:Q28"/>
    <mergeCell ref="R26:R28"/>
    <mergeCell ref="AL17:AL18"/>
    <mergeCell ref="AK17:AK18"/>
    <mergeCell ref="B17:B18"/>
    <mergeCell ref="C17:C18"/>
    <mergeCell ref="D17:D18"/>
    <mergeCell ref="E17:E18"/>
    <mergeCell ref="F17:F18"/>
    <mergeCell ref="G17:G18"/>
    <mergeCell ref="H17:H18"/>
    <mergeCell ref="I17:I18"/>
    <mergeCell ref="J17:J18"/>
    <mergeCell ref="K17:K18"/>
    <mergeCell ref="L17:L18"/>
    <mergeCell ref="M17:M18"/>
    <mergeCell ref="N17:N18"/>
    <mergeCell ref="AJ17:AJ18"/>
    <mergeCell ref="AI17:AI18"/>
    <mergeCell ref="AH17:AH18"/>
    <mergeCell ref="AG17:AG18"/>
    <mergeCell ref="AF17:AF18"/>
    <mergeCell ref="Z17:Z18"/>
    <mergeCell ref="AA17:AA18"/>
    <mergeCell ref="AB17:AB18"/>
    <mergeCell ref="AC17:AC18"/>
    <mergeCell ref="AD17:AD18"/>
    <mergeCell ref="S17:S18"/>
    <mergeCell ref="T17:T18"/>
    <mergeCell ref="U17:U18"/>
    <mergeCell ref="V17:V18"/>
    <mergeCell ref="W17:W18"/>
    <mergeCell ref="X17:X18"/>
    <mergeCell ref="Y17:Y18"/>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T23:T25"/>
    <mergeCell ref="U23:U25"/>
    <mergeCell ref="B23:B25"/>
    <mergeCell ref="C23:C25"/>
    <mergeCell ref="D23:D25"/>
    <mergeCell ref="E23:E25"/>
    <mergeCell ref="D29:D31"/>
    <mergeCell ref="C29:C31"/>
    <mergeCell ref="B29:B31"/>
    <mergeCell ref="G29:G31"/>
    <mergeCell ref="H29:H31"/>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H26:H28"/>
    <mergeCell ref="I26:I28"/>
    <mergeCell ref="J26:J28"/>
    <mergeCell ref="K26:K28"/>
    <mergeCell ref="L26:L28"/>
    <mergeCell ref="M26:M28"/>
    <mergeCell ref="Z29:Z31"/>
    <mergeCell ref="W29:W31"/>
    <mergeCell ref="AC26:AC28"/>
    <mergeCell ref="AX23:AX25"/>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AE26:AE28"/>
    <mergeCell ref="AX26:AX28"/>
    <mergeCell ref="AW26:AW28"/>
    <mergeCell ref="AV26:AV28"/>
    <mergeCell ref="AA23:AA25"/>
    <mergeCell ref="AB23:AB25"/>
    <mergeCell ref="AD26:AD28"/>
    <mergeCell ref="AC23:AC25"/>
    <mergeCell ref="AE23:AE25"/>
    <mergeCell ref="AD23:AD25"/>
    <mergeCell ref="S26:S28"/>
    <mergeCell ref="T26:T28"/>
    <mergeCell ref="U26:U28"/>
    <mergeCell ref="J23:J25"/>
    <mergeCell ref="K23:K25"/>
    <mergeCell ref="M33:M35"/>
    <mergeCell ref="L33:L35"/>
    <mergeCell ref="K33:K35"/>
    <mergeCell ref="J33:J35"/>
    <mergeCell ref="S33:S35"/>
    <mergeCell ref="R33:R35"/>
    <mergeCell ref="Q33:Q35"/>
    <mergeCell ref="P33:P35"/>
    <mergeCell ref="O33:O35"/>
    <mergeCell ref="D33:D35"/>
    <mergeCell ref="C33:C35"/>
    <mergeCell ref="B33:B35"/>
    <mergeCell ref="E33:E35"/>
    <mergeCell ref="AV29:AV31"/>
    <mergeCell ref="AW29:AW31"/>
    <mergeCell ref="I33:I35"/>
    <mergeCell ref="H33:H35"/>
    <mergeCell ref="G33:G35"/>
    <mergeCell ref="F33:F35"/>
    <mergeCell ref="N33:N35"/>
    <mergeCell ref="AE33:AE35"/>
    <mergeCell ref="AD33:AD35"/>
    <mergeCell ref="AC33:AC35"/>
    <mergeCell ref="AB33:AB35"/>
    <mergeCell ref="AA33:AA35"/>
    <mergeCell ref="Z33:Z35"/>
    <mergeCell ref="Y33:Y35"/>
    <mergeCell ref="X33:X35"/>
    <mergeCell ref="W33:W35"/>
    <mergeCell ref="V33:V35"/>
    <mergeCell ref="AX29:AX31"/>
    <mergeCell ref="F29:F31"/>
    <mergeCell ref="E29:E31"/>
    <mergeCell ref="I29:I31"/>
    <mergeCell ref="J29:J31"/>
    <mergeCell ref="K29:K31"/>
    <mergeCell ref="L29:L31"/>
    <mergeCell ref="M29:M31"/>
    <mergeCell ref="N29:N31"/>
    <mergeCell ref="O29:O31"/>
    <mergeCell ref="P29:P31"/>
    <mergeCell ref="Q29:Q31"/>
    <mergeCell ref="R29:R31"/>
    <mergeCell ref="S29:S31"/>
    <mergeCell ref="AA29:AA31"/>
    <mergeCell ref="AB29:AB31"/>
    <mergeCell ref="AD29:AD31"/>
    <mergeCell ref="AC29:AC31"/>
    <mergeCell ref="AE29:AE31"/>
    <mergeCell ref="T29:T31"/>
    <mergeCell ref="U29:U31"/>
    <mergeCell ref="U33:U35"/>
    <mergeCell ref="T33:T35"/>
    <mergeCell ref="N40:N42"/>
    <mergeCell ref="O40:O42"/>
    <mergeCell ref="P40:P42"/>
    <mergeCell ref="Q40:Q42"/>
    <mergeCell ref="R40:R42"/>
    <mergeCell ref="AE40:AE42"/>
    <mergeCell ref="AC40:AC42"/>
    <mergeCell ref="AD40:AD42"/>
    <mergeCell ref="Y40:Y42"/>
    <mergeCell ref="Z40:Z42"/>
    <mergeCell ref="AA40:AA42"/>
    <mergeCell ref="AB40:AB42"/>
    <mergeCell ref="B40:B42"/>
    <mergeCell ref="C40:C42"/>
    <mergeCell ref="D40:D42"/>
    <mergeCell ref="E40:E42"/>
    <mergeCell ref="F40:F42"/>
    <mergeCell ref="G40:G42"/>
    <mergeCell ref="H40:H42"/>
    <mergeCell ref="H36:H39"/>
    <mergeCell ref="G36:G39"/>
    <mergeCell ref="F36:F39"/>
    <mergeCell ref="I40:I42"/>
    <mergeCell ref="J40:J42"/>
    <mergeCell ref="K40:K42"/>
    <mergeCell ref="L40:L42"/>
    <mergeCell ref="X40:X42"/>
    <mergeCell ref="AE36:AE39"/>
    <mergeCell ref="AC36:AC39"/>
    <mergeCell ref="E36:E39"/>
    <mergeCell ref="Z36:Z39"/>
    <mergeCell ref="AA36:AA39"/>
    <mergeCell ref="AB36:AB39"/>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T36:T39"/>
    <mergeCell ref="S36:S39"/>
    <mergeCell ref="M40:M42"/>
    <mergeCell ref="C36:C39"/>
    <mergeCell ref="B36:B39"/>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D36:D39"/>
    <mergeCell ref="U36:U39"/>
    <mergeCell ref="O36:O39"/>
    <mergeCell ref="N36:N39"/>
    <mergeCell ref="K36:K39"/>
    <mergeCell ref="L36:L39"/>
    <mergeCell ref="M36:M39"/>
    <mergeCell ref="J36:J39"/>
    <mergeCell ref="I36:I39"/>
    <mergeCell ref="X36:X39"/>
    <mergeCell ref="Y36:Y39"/>
    <mergeCell ref="F49:F52"/>
    <mergeCell ref="E49:E52"/>
    <mergeCell ref="D49:D52"/>
    <mergeCell ref="C49:C52"/>
    <mergeCell ref="B49:B52"/>
    <mergeCell ref="K49:K52"/>
    <mergeCell ref="J49:J52"/>
    <mergeCell ref="I49:I52"/>
    <mergeCell ref="H49:H52"/>
    <mergeCell ref="G49:G52"/>
    <mergeCell ref="P49:P52"/>
    <mergeCell ref="O49:O52"/>
    <mergeCell ref="N49:N52"/>
    <mergeCell ref="M49:M52"/>
    <mergeCell ref="L49:L52"/>
    <mergeCell ref="U49:U52"/>
    <mergeCell ref="T49:T52"/>
    <mergeCell ref="S49:S52"/>
    <mergeCell ref="R49:R52"/>
    <mergeCell ref="Q49:Q52"/>
    <mergeCell ref="Z49:Z52"/>
    <mergeCell ref="Y49:Y52"/>
    <mergeCell ref="X49:X52"/>
    <mergeCell ref="W49:W52"/>
    <mergeCell ref="V49:V52"/>
    <mergeCell ref="AE49:AE52"/>
    <mergeCell ref="AD49:AD52"/>
    <mergeCell ref="AC49:AC52"/>
    <mergeCell ref="AB49:AB52"/>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P82:P83"/>
    <mergeCell ref="AA49:AA52"/>
    <mergeCell ref="T55:T57"/>
    <mergeCell ref="S55:S57"/>
    <mergeCell ref="R55:R57"/>
    <mergeCell ref="Q55:Q57"/>
    <mergeCell ref="Z58:Z59"/>
    <mergeCell ref="AX88:AX92"/>
    <mergeCell ref="AW88:AW92"/>
    <mergeCell ref="AV88:AV92"/>
    <mergeCell ref="T78:T79"/>
    <mergeCell ref="S78:S79"/>
    <mergeCell ref="R78:R79"/>
    <mergeCell ref="AA78:AA79"/>
    <mergeCell ref="Z78:Z79"/>
    <mergeCell ref="Y78:Y79"/>
    <mergeCell ref="X78:X79"/>
    <mergeCell ref="W78:W79"/>
    <mergeCell ref="AC80:AC81"/>
    <mergeCell ref="AD80:AD81"/>
    <mergeCell ref="AD78:AD79"/>
    <mergeCell ref="AC78:AC79"/>
    <mergeCell ref="AB78:AB79"/>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AU105:AU108"/>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D98:AD99"/>
    <mergeCell ref="AE98:AE99"/>
    <mergeCell ref="AE100:AE102"/>
    <mergeCell ref="AD100:AD102"/>
    <mergeCell ref="Y98:Y99"/>
    <mergeCell ref="T93:T94"/>
    <mergeCell ref="AQ105:AQ108"/>
    <mergeCell ref="AR105:AR108"/>
    <mergeCell ref="Z105:Z108"/>
    <mergeCell ref="AA105:AA108"/>
    <mergeCell ref="AB105:AB108"/>
    <mergeCell ref="AD105:AD108"/>
    <mergeCell ref="Z98:Z99"/>
    <mergeCell ref="AA98:AA99"/>
    <mergeCell ref="AB98:AB99"/>
    <mergeCell ref="AC98:AC99"/>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T71:T74"/>
    <mergeCell ref="AE66:AE67"/>
    <mergeCell ref="AM105:AM108"/>
    <mergeCell ref="Y75:Y76"/>
    <mergeCell ref="Z75:Z76"/>
    <mergeCell ref="AA75:AA76"/>
    <mergeCell ref="AB75:AB76"/>
    <mergeCell ref="AE71:AE74"/>
    <mergeCell ref="AD71:AD74"/>
    <mergeCell ref="AC71:AC74"/>
    <mergeCell ref="AB71:AB74"/>
    <mergeCell ref="AA71:AA74"/>
    <mergeCell ref="Z71:Z74"/>
    <mergeCell ref="Y71:Y74"/>
  </mergeCells>
  <phoneticPr fontId="15" type="noConversion"/>
  <hyperlinks>
    <hyperlink ref="D15:E15" location="Ficha1!A1" display="Ficha1!A1" xr:uid="{00000000-0004-0000-0000-000000000000}"/>
    <hyperlink ref="D16:E16" location="Ficha1!A1" display="Ficha1!A1" xr:uid="{00000000-0004-0000-0000-000001000000}"/>
    <hyperlink ref="D55:E55" location="Ficha1!A1" display="Ficha1!A1" xr:uid="{00000000-0004-0000-0000-000003000000}"/>
    <hyperlink ref="D78:E78" location="Ficha1!A1" display="Ficha1!A1" xr:uid="{00000000-0004-0000-0000-000005000000}"/>
    <hyperlink ref="D105:E105" location="Ficha1!A1" display="Ficha1!A1" xr:uid="{00000000-0004-0000-0000-000007000000}"/>
    <hyperlink ref="D85:E85" location="Ficha1!A1" display="Ficha1!A1" xr:uid="{00000000-0004-0000-0000-000008000000}"/>
    <hyperlink ref="D88:E88" location="Ficha1!A1" display="Ficha1!A1" xr:uid="{00000000-0004-0000-0000-000009000000}"/>
    <hyperlink ref="D93:E93" location="Ficha1!A1" display="Ficha1!A1" xr:uid="{00000000-0004-0000-0000-00000A000000}"/>
    <hyperlink ref="D110:E110" location="Ficha1!A1" display="Ficha1!A1" xr:uid="{00000000-0004-0000-0000-00000C000000}"/>
    <hyperlink ref="D117:E117" location="Ficha2!A1" display="Ficha2!A1" xr:uid="{00000000-0004-0000-0000-00000D000000}"/>
    <hyperlink ref="D23:E23" location="Ficha1!A1" display="Ficha1!A1" xr:uid="{00000000-0004-0000-0000-00000F000000}"/>
    <hyperlink ref="D26:E26" location="Ficha1!A1" display="Ficha1!A1" xr:uid="{00000000-0004-0000-0000-000010000000}"/>
    <hyperlink ref="D31:E31" location="Ficha1!A1" display="Ficha1!A1" xr:uid="{00000000-0004-0000-0000-000011000000}"/>
    <hyperlink ref="D36:E36" location="Ficha1!A1" display="Ficha1!A1" xr:uid="{00000000-0004-0000-0000-000012000000}"/>
    <hyperlink ref="D33:E33" location="Ficha1!A1" display="Ficha1!A1" xr:uid="{00000000-0004-0000-0000-000013000000}"/>
    <hyperlink ref="AS63" r:id="rId1" display="https://drive.google.com/drive/folders/1A7igYMXY5eQz2i82PbDECRXCdYfD5nUr" xr:uid="{C5EEF5E2-04E8-4BCC-813D-130180BD4FD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2"/>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3"/>
  <extLst>
    <ext xmlns:x14="http://schemas.microsoft.com/office/spreadsheetml/2009/9/main" uri="{78C0D931-6437-407d-A8EE-F0AAD7539E65}">
      <x14:conditionalFormattings>
        <x14:conditionalFormatting xmlns:xm="http://schemas.microsoft.com/office/excel/2006/main">
          <x14:cfRule type="expression" priority="392" id="{4B57CA0B-0565-4E17-896D-EF6B9C08581A}">
            <xm:f>OR(M15='\Users\Carlos\Documents\MYM\DE\[Ficha_Integral_del_Riesgo_u_Oportunidad D.E.       19-08-2020.xlsm]Datos'!#REF!,M15='\Users\Carlos\Documents\MYM\DE\[Ficha_Integral_del_Riesgo_u_Oportunidad D.E.       19-08-2020.xlsm]Datos'!#REF!)</xm:f>
            <x14:dxf>
              <fill>
                <patternFill>
                  <bgColor rgb="FF92D050"/>
                </patternFill>
              </fill>
            </x14:dxf>
          </x14:cfRule>
          <x14:cfRule type="expression" priority="393" id="{775354B7-9266-42C5-9D11-6A9343FFF152}">
            <xm:f>OR(M15='\Users\Carlos\Documents\MYM\DE\[Ficha_Integral_del_Riesgo_u_Oportunidad D.E.       19-08-2020.xlsm]Datos'!#REF!,M15='\Users\Carlos\Documents\MYM\DE\[Ficha_Integral_del_Riesgo_u_Oportunidad D.E.       19-08-2020.xlsm]Datos'!#REF!)</xm:f>
            <x14:dxf>
              <fill>
                <patternFill>
                  <bgColor rgb="FFFFFF00"/>
                </patternFill>
              </fill>
            </x14:dxf>
          </x14:cfRule>
          <x14:cfRule type="expression" priority="394" id="{37224532-18B9-4B5B-B00E-F9121D95DD48}">
            <xm:f>OR(M15='\Users\Carlos\Documents\MYM\DE\[Ficha_Integral_del_Riesgo_u_Oportunidad D.E.       19-08-2020.xlsm]Datos'!#REF!,M15='\Users\Carlos\Documents\MYM\DE\[Ficha_Integral_del_Riesgo_u_Oportunidad D.E.       19-08-2020.xlsm]Datos'!#REF!)</xm:f>
            <x14:dxf>
              <fill>
                <patternFill>
                  <bgColor rgb="FFFFC000"/>
                </patternFill>
              </fill>
            </x14:dxf>
          </x14:cfRule>
          <x14:cfRule type="expression" priority="395" id="{7956F912-3802-48E5-B762-E46CDBA935CB}">
            <xm:f>OR(M15='\Users\Carlos\Documents\MYM\DE\[Ficha_Integral_del_Riesgo_u_Oportunidad D.E.       19-08-2020.xlsm]Datos'!#REF!,M15='\Users\Carlos\Documents\MYM\DE\[Ficha_Integral_del_Riesgo_u_Oportunidad D.E.       19-08-2020.xlsm]Datos'!#REF!)</xm:f>
            <x14:dxf>
              <fill>
                <patternFill>
                  <bgColor rgb="FFFF0000"/>
                </patternFill>
              </fill>
            </x14:dxf>
          </x14:cfRule>
          <xm:sqref>M15:M17</xm:sqref>
        </x14:conditionalFormatting>
        <x14:conditionalFormatting xmlns:xm="http://schemas.microsoft.com/office/excel/2006/main">
          <x14:cfRule type="cellIs" priority="389" operator="equal" id="{680E21CC-3E77-47DA-9026-AE5EF24ECA05}">
            <xm:f>'\Users\Carlos\Documents\MYM\DE\[Ficha_Integral_del_Riesgo_u_Oportunidad D.E.       19-08-2020.xlsm]Datos'!#REF!</xm:f>
            <x14:dxf>
              <fill>
                <patternFill>
                  <bgColor rgb="FF92D050"/>
                </patternFill>
              </fill>
            </x14:dxf>
          </x14:cfRule>
          <x14:cfRule type="cellIs" priority="390" operator="equal" id="{486C9FE8-C71C-414A-8321-4F530269B578}">
            <xm:f>'\Users\Carlos\Documents\MYM\DE\[Ficha_Integral_del_Riesgo_u_Oportunidad D.E.       19-08-2020.xlsm]Datos'!#REF!</xm:f>
            <x14:dxf>
              <fill>
                <patternFill>
                  <bgColor rgb="FFFFFF00"/>
                </patternFill>
              </fill>
            </x14:dxf>
          </x14:cfRule>
          <x14:cfRule type="cellIs" priority="391" operator="equal" id="{2ABDBA8E-AA4E-4FA9-AC93-B26FB7C1A914}">
            <xm:f>'\Users\Carlos\Documents\MYM\DE\[Ficha_Integral_del_Riesgo_u_Oportunidad D.E.       19-08-2020.xlsm]Datos'!#REF!</xm:f>
            <x14:dxf>
              <fill>
                <patternFill>
                  <bgColor rgb="FFFF0000"/>
                </patternFill>
              </fill>
            </x14:dxf>
          </x14:cfRule>
          <xm:sqref>S15:S17</xm:sqref>
        </x14:conditionalFormatting>
        <x14:conditionalFormatting xmlns:xm="http://schemas.microsoft.com/office/excel/2006/main">
          <x14:cfRule type="cellIs" priority="386" operator="equal" id="{51E873E9-9888-4117-8672-F82169901D60}">
            <xm:f>'\Users\Carlos\Documents\MYM\DE\[Ficha_Integral_del_Riesgo_u_Oportunidad D.E.       19-08-2020.xlsm]Datos'!#REF!</xm:f>
            <x14:dxf>
              <fill>
                <patternFill>
                  <bgColor rgb="FF92D050"/>
                </patternFill>
              </fill>
            </x14:dxf>
          </x14:cfRule>
          <x14:cfRule type="cellIs" priority="387" operator="equal" id="{8BA659F4-C04F-406D-A6AB-28B33257B86F}">
            <xm:f>'\Users\Carlos\Documents\MYM\DE\[Ficha_Integral_del_Riesgo_u_Oportunidad D.E.       19-08-2020.xlsm]Datos'!#REF!</xm:f>
            <x14:dxf>
              <fill>
                <patternFill>
                  <bgColor rgb="FFFFFF00"/>
                </patternFill>
              </fill>
            </x14:dxf>
          </x14:cfRule>
          <x14:cfRule type="cellIs" priority="388" operator="equal" id="{D450872E-59AF-446D-8F91-D7327455BD8E}">
            <xm:f>'\Users\Carlos\Documents\MYM\DE\[Ficha_Integral_del_Riesgo_u_Oportunidad D.E.       19-08-2020.xlsm]Datos'!#REF!</xm:f>
            <x14:dxf>
              <fill>
                <patternFill>
                  <bgColor rgb="FFFF0000"/>
                </patternFill>
              </fill>
            </x14:dxf>
          </x14:cfRule>
          <xm:sqref>Y15:Y17</xm:sqref>
        </x14:conditionalFormatting>
        <x14:conditionalFormatting xmlns:xm="http://schemas.microsoft.com/office/excel/2006/main">
          <x14:cfRule type="expression" priority="382" id="{73C9CD73-99FA-485A-A354-E78DE0C75F94}">
            <xm:f>OR(AC15='\Users\Carlos\Documents\MYM\DE\[Ficha_Integral_del_Riesgo_u_Oportunidad D.E.       19-08-2020.xlsm]Datos'!#REF!,AC15='\Users\Carlos\Documents\MYM\DE\[Ficha_Integral_del_Riesgo_u_Oportunidad D.E.       19-08-2020.xlsm]Datos'!#REF!)</xm:f>
            <x14:dxf>
              <fill>
                <patternFill>
                  <bgColor rgb="FF92D050"/>
                </patternFill>
              </fill>
            </x14:dxf>
          </x14:cfRule>
          <x14:cfRule type="expression" priority="383" id="{FF9BF75E-2282-4CD0-B968-268329AB7724}">
            <xm:f>OR(AC15='\Users\Carlos\Documents\MYM\DE\[Ficha_Integral_del_Riesgo_u_Oportunidad D.E.       19-08-2020.xlsm]Datos'!#REF!,AC15='\Users\Carlos\Documents\MYM\DE\[Ficha_Integral_del_Riesgo_u_Oportunidad D.E.       19-08-2020.xlsm]Datos'!#REF!)</xm:f>
            <x14:dxf>
              <fill>
                <patternFill>
                  <bgColor rgb="FFFFFF00"/>
                </patternFill>
              </fill>
            </x14:dxf>
          </x14:cfRule>
          <x14:cfRule type="expression" priority="384" id="{052A08D8-D273-44F8-89AA-2277D029DDDF}">
            <xm:f>OR(AC15='\Users\Carlos\Documents\MYM\DE\[Ficha_Integral_del_Riesgo_u_Oportunidad D.E.       19-08-2020.xlsm]Datos'!#REF!,AC15='\Users\Carlos\Documents\MYM\DE\[Ficha_Integral_del_Riesgo_u_Oportunidad D.E.       19-08-2020.xlsm]Datos'!#REF!)</xm:f>
            <x14:dxf>
              <fill>
                <patternFill>
                  <bgColor rgb="FFFFC000"/>
                </patternFill>
              </fill>
            </x14:dxf>
          </x14:cfRule>
          <x14:cfRule type="expression" priority="385" id="{D79DF664-0FFE-41B3-BAE7-244BCDEFF3A7}">
            <xm:f>OR(AC15='\Users\Carlos\Documents\MYM\DE\[Ficha_Integral_del_Riesgo_u_Oportunidad D.E.       19-08-2020.xlsm]Datos'!#REF!,AC15='\Users\Carlos\Documents\MYM\DE\[Ficha_Integral_del_Riesgo_u_Oportunidad D.E.       19-08-2020.xlsm]Datos'!#REF!)</xm:f>
            <x14:dxf>
              <fill>
                <patternFill>
                  <bgColor rgb="FFFF0000"/>
                </patternFill>
              </fill>
            </x14:dxf>
          </x14:cfRule>
          <xm:sqref>AC15:AC17</xm:sqref>
        </x14:conditionalFormatting>
        <x14:conditionalFormatting xmlns:xm="http://schemas.microsoft.com/office/excel/2006/main">
          <x14:cfRule type="expression" priority="378" id="{2132F798-33BF-4081-8DD8-0D320E7C6FE3}">
            <xm:f>OR(M55='\Users\Carlos\Documents\GTH\[GTH - FICHA RIESGOS 2020.xlsm]Datos'!#REF!,M55='\Users\Carlos\Documents\GTH\[GTH - FICHA RIESGOS 2020.xlsm]Datos'!#REF!)</xm:f>
            <x14:dxf>
              <fill>
                <patternFill>
                  <bgColor rgb="FF92D050"/>
                </patternFill>
              </fill>
            </x14:dxf>
          </x14:cfRule>
          <x14:cfRule type="expression" priority="379" id="{42FE54B2-2E3B-47E9-AA75-558F259318D7}">
            <xm:f>OR(M55='\Users\Carlos\Documents\GTH\[GTH - FICHA RIESGOS 2020.xlsm]Datos'!#REF!,M55='\Users\Carlos\Documents\GTH\[GTH - FICHA RIESGOS 2020.xlsm]Datos'!#REF!)</xm:f>
            <x14:dxf>
              <fill>
                <patternFill>
                  <bgColor rgb="FFFFFF00"/>
                </patternFill>
              </fill>
            </x14:dxf>
          </x14:cfRule>
          <x14:cfRule type="expression" priority="380" id="{D0C1E2F8-7CCF-4CFC-A681-56EC985B1A77}">
            <xm:f>OR(M55='\Users\Carlos\Documents\GTH\[GTH - FICHA RIESGOS 2020.xlsm]Datos'!#REF!,M55='\Users\Carlos\Documents\GTH\[GTH - FICHA RIESGOS 2020.xlsm]Datos'!#REF!)</xm:f>
            <x14:dxf>
              <fill>
                <patternFill>
                  <bgColor rgb="FFFFC000"/>
                </patternFill>
              </fill>
            </x14:dxf>
          </x14:cfRule>
          <x14:cfRule type="expression" priority="381" id="{32029B72-EA0A-4BEC-8B20-CD4D293CB0C8}">
            <xm:f>OR(M55='\Users\Carlos\Documents\GTH\[GTH - FICHA RIESGOS 2020.xlsm]Datos'!#REF!,M55='\Users\Carlos\Documents\GTH\[GTH - FICHA RIESGOS 2020.xlsm]Datos'!#REF!)</xm:f>
            <x14:dxf>
              <fill>
                <patternFill>
                  <bgColor rgb="FFFF0000"/>
                </patternFill>
              </fill>
            </x14:dxf>
          </x14:cfRule>
          <xm:sqref>M55 M58</xm:sqref>
        </x14:conditionalFormatting>
        <x14:conditionalFormatting xmlns:xm="http://schemas.microsoft.com/office/excel/2006/main">
          <x14:cfRule type="cellIs" priority="375" operator="equal" id="{3017F885-C512-4382-9A85-83E039BD20D2}">
            <xm:f>'\Users\Carlos\Documents\GTH\[GTH - FICHA RIESGOS 2020.xlsm]Datos'!#REF!</xm:f>
            <x14:dxf>
              <fill>
                <patternFill>
                  <bgColor rgb="FF92D050"/>
                </patternFill>
              </fill>
            </x14:dxf>
          </x14:cfRule>
          <x14:cfRule type="cellIs" priority="376" operator="equal" id="{4B8200A7-90E9-41B7-A4C9-3EB5D18A684E}">
            <xm:f>'\Users\Carlos\Documents\GTH\[GTH - FICHA RIESGOS 2020.xlsm]Datos'!#REF!</xm:f>
            <x14:dxf>
              <fill>
                <patternFill>
                  <bgColor rgb="FFFFFF00"/>
                </patternFill>
              </fill>
            </x14:dxf>
          </x14:cfRule>
          <x14:cfRule type="cellIs" priority="377" operator="equal" id="{880D4280-1DFB-4512-86BE-6E5A8CCC13DC}">
            <xm:f>'\Users\Carlos\Documents\GTH\[GTH - FICHA RIESGOS 2020.xlsm]Datos'!#REF!</xm:f>
            <x14:dxf>
              <fill>
                <patternFill>
                  <bgColor rgb="FFFF0000"/>
                </patternFill>
              </fill>
            </x14:dxf>
          </x14:cfRule>
          <xm:sqref>S55 S58</xm:sqref>
        </x14:conditionalFormatting>
        <x14:conditionalFormatting xmlns:xm="http://schemas.microsoft.com/office/excel/2006/main">
          <x14:cfRule type="cellIs" priority="372" operator="equal" id="{A7604274-382A-4654-882C-035144593BA6}">
            <xm:f>'\Users\Carlos\Documents\GTH\[GTH - FICHA RIESGOS 2020.xlsm]Datos'!#REF!</xm:f>
            <x14:dxf>
              <fill>
                <patternFill>
                  <bgColor rgb="FF92D050"/>
                </patternFill>
              </fill>
            </x14:dxf>
          </x14:cfRule>
          <x14:cfRule type="cellIs" priority="373" operator="equal" id="{DF64A137-8F97-409E-852F-208F8742EF04}">
            <xm:f>'\Users\Carlos\Documents\GTH\[GTH - FICHA RIESGOS 2020.xlsm]Datos'!#REF!</xm:f>
            <x14:dxf>
              <fill>
                <patternFill>
                  <bgColor rgb="FFFFFF00"/>
                </patternFill>
              </fill>
            </x14:dxf>
          </x14:cfRule>
          <x14:cfRule type="cellIs" priority="374" operator="equal" id="{2C1840DA-9D72-4F08-B544-B280E5FE16BD}">
            <xm:f>'\Users\Carlos\Documents\GTH\[GTH - FICHA RIESGOS 2020.xlsm]Datos'!#REF!</xm:f>
            <x14:dxf>
              <fill>
                <patternFill>
                  <bgColor rgb="FFFF0000"/>
                </patternFill>
              </fill>
            </x14:dxf>
          </x14:cfRule>
          <xm:sqref>Y55 Y58</xm:sqref>
        </x14:conditionalFormatting>
        <x14:conditionalFormatting xmlns:xm="http://schemas.microsoft.com/office/excel/2006/main">
          <x14:cfRule type="expression" priority="368" id="{02E55D7A-0106-4614-8A87-625EB6D9402D}">
            <xm:f>OR(AC55='\Users\Carlos\Documents\GTH\[GTH - FICHA RIESGOS 2020.xlsm]Datos'!#REF!,AC55='\Users\Carlos\Documents\GTH\[GTH - FICHA RIESGOS 2020.xlsm]Datos'!#REF!)</xm:f>
            <x14:dxf>
              <fill>
                <patternFill>
                  <bgColor rgb="FF92D050"/>
                </patternFill>
              </fill>
            </x14:dxf>
          </x14:cfRule>
          <x14:cfRule type="expression" priority="369" id="{7DB1D830-35C8-4B38-861B-ABBCB0B16F65}">
            <xm:f>OR(AC55='\Users\Carlos\Documents\GTH\[GTH - FICHA RIESGOS 2020.xlsm]Datos'!#REF!,AC55='\Users\Carlos\Documents\GTH\[GTH - FICHA RIESGOS 2020.xlsm]Datos'!#REF!)</xm:f>
            <x14:dxf>
              <fill>
                <patternFill>
                  <bgColor rgb="FFFFFF00"/>
                </patternFill>
              </fill>
            </x14:dxf>
          </x14:cfRule>
          <x14:cfRule type="expression" priority="370" id="{86D9EA6C-A1EC-49E6-B01E-2D12B6FDD69A}">
            <xm:f>OR(AC55='\Users\Carlos\Documents\GTH\[GTH - FICHA RIESGOS 2020.xlsm]Datos'!#REF!,AC55='\Users\Carlos\Documents\GTH\[GTH - FICHA RIESGOS 2020.xlsm]Datos'!#REF!)</xm:f>
            <x14:dxf>
              <fill>
                <patternFill>
                  <bgColor rgb="FFFFC000"/>
                </patternFill>
              </fill>
            </x14:dxf>
          </x14:cfRule>
          <x14:cfRule type="expression" priority="371" id="{45906B2D-40F7-40BF-ABC6-5AAA20FCB805}">
            <xm:f>OR(AC55='\Users\Carlos\Documents\GTH\[GTH - FICHA RIESGOS 2020.xlsm]Datos'!#REF!,AC55='\Users\Carlos\Documents\GTH\[GTH - FICHA RIESGOS 2020.xlsm]Datos'!#REF!)</xm:f>
            <x14:dxf>
              <fill>
                <patternFill>
                  <bgColor rgb="FFFF0000"/>
                </patternFill>
              </fill>
            </x14:dxf>
          </x14:cfRule>
          <xm:sqref>AC55 AC58</xm:sqref>
        </x14:conditionalFormatting>
        <x14:conditionalFormatting xmlns:xm="http://schemas.microsoft.com/office/excel/2006/main">
          <x14:cfRule type="expression" priority="364" id="{7956C9DE-626B-47D3-B16A-9ED4D5107928}">
            <xm:f>OR(M78='\Users\Carlos\Documents\AJ\[AJ - FICHA RIESGOS 2020.xlsm]Datos'!#REF!,M78='\Users\Carlos\Documents\AJ\[AJ - FICHA RIESGOS 2020.xlsm]Datos'!#REF!)</xm:f>
            <x14:dxf>
              <fill>
                <patternFill>
                  <bgColor rgb="FF92D050"/>
                </patternFill>
              </fill>
            </x14:dxf>
          </x14:cfRule>
          <x14:cfRule type="expression" priority="365" id="{15A73DB5-3776-4770-9E51-CA1922F4854D}">
            <xm:f>OR(M78='\Users\Carlos\Documents\AJ\[AJ - FICHA RIESGOS 2020.xlsm]Datos'!#REF!,M78='\Users\Carlos\Documents\AJ\[AJ - FICHA RIESGOS 2020.xlsm]Datos'!#REF!)</xm:f>
            <x14:dxf>
              <fill>
                <patternFill>
                  <bgColor rgb="FFFFFF00"/>
                </patternFill>
              </fill>
            </x14:dxf>
          </x14:cfRule>
          <x14:cfRule type="expression" priority="366" id="{FFB0550C-E4DF-4A56-A03A-627A09B39FCE}">
            <xm:f>OR(M78='\Users\Carlos\Documents\AJ\[AJ - FICHA RIESGOS 2020.xlsm]Datos'!#REF!,M78='\Users\Carlos\Documents\AJ\[AJ - FICHA RIESGOS 2020.xlsm]Datos'!#REF!)</xm:f>
            <x14:dxf>
              <fill>
                <patternFill>
                  <bgColor rgb="FFFFC000"/>
                </patternFill>
              </fill>
            </x14:dxf>
          </x14:cfRule>
          <x14:cfRule type="expression" priority="367" id="{12A844E6-5C19-4BBB-9F5C-B8E6F15A1C4A}">
            <xm:f>OR(M78='\Users\Carlos\Documents\AJ\[AJ - FICHA RIESGOS 2020.xlsm]Datos'!#REF!,M78='\Users\Carlos\Documents\AJ\[AJ - FICHA RIESGOS 2020.xlsm]Datos'!#REF!)</xm:f>
            <x14:dxf>
              <fill>
                <patternFill>
                  <bgColor rgb="FFFF0000"/>
                </patternFill>
              </fill>
            </x14:dxf>
          </x14:cfRule>
          <xm:sqref>M78 M80</xm:sqref>
        </x14:conditionalFormatting>
        <x14:conditionalFormatting xmlns:xm="http://schemas.microsoft.com/office/excel/2006/main">
          <x14:cfRule type="cellIs" priority="361" operator="equal" id="{8DE4259F-0AE1-47FC-9F83-4500B037646C}">
            <xm:f>'\Users\Carlos\Documents\AJ\[AJ - FICHA RIESGOS 2020.xlsm]Datos'!#REF!</xm:f>
            <x14:dxf>
              <fill>
                <patternFill>
                  <bgColor rgb="FF92D050"/>
                </patternFill>
              </fill>
            </x14:dxf>
          </x14:cfRule>
          <x14:cfRule type="cellIs" priority="362" operator="equal" id="{B890DC5A-88D9-4936-AF0B-2E64D0694C1E}">
            <xm:f>'\Users\Carlos\Documents\AJ\[AJ - FICHA RIESGOS 2020.xlsm]Datos'!#REF!</xm:f>
            <x14:dxf>
              <fill>
                <patternFill>
                  <bgColor rgb="FFFFFF00"/>
                </patternFill>
              </fill>
            </x14:dxf>
          </x14:cfRule>
          <x14:cfRule type="cellIs" priority="363" operator="equal" id="{62A44D56-EAC9-426F-8A7D-32EDEE7196FF}">
            <xm:f>'\Users\Carlos\Documents\AJ\[AJ - FICHA RIESGOS 2020.xlsm]Datos'!#REF!</xm:f>
            <x14:dxf>
              <fill>
                <patternFill>
                  <bgColor rgb="FFFF0000"/>
                </patternFill>
              </fill>
            </x14:dxf>
          </x14:cfRule>
          <xm:sqref>S78 S80</xm:sqref>
        </x14:conditionalFormatting>
        <x14:conditionalFormatting xmlns:xm="http://schemas.microsoft.com/office/excel/2006/main">
          <x14:cfRule type="cellIs" priority="358" operator="equal" id="{50A04971-208D-415E-8DF8-FAEDD707F37B}">
            <xm:f>'\Users\Carlos\Documents\AJ\[AJ - FICHA RIESGOS 2020.xlsm]Datos'!#REF!</xm:f>
            <x14:dxf>
              <fill>
                <patternFill>
                  <bgColor rgb="FF92D050"/>
                </patternFill>
              </fill>
            </x14:dxf>
          </x14:cfRule>
          <x14:cfRule type="cellIs" priority="359" operator="equal" id="{0310385E-A899-4541-897B-65901D75A1F9}">
            <xm:f>'\Users\Carlos\Documents\AJ\[AJ - FICHA RIESGOS 2020.xlsm]Datos'!#REF!</xm:f>
            <x14:dxf>
              <fill>
                <patternFill>
                  <bgColor rgb="FFFFFF00"/>
                </patternFill>
              </fill>
            </x14:dxf>
          </x14:cfRule>
          <x14:cfRule type="cellIs" priority="360" operator="equal" id="{8002065A-D1FC-4DA1-A318-436AD9A03A1B}">
            <xm:f>'\Users\Carlos\Documents\AJ\[AJ - FICHA RIESGOS 2020.xlsm]Datos'!#REF!</xm:f>
            <x14:dxf>
              <fill>
                <patternFill>
                  <bgColor rgb="FFFF0000"/>
                </patternFill>
              </fill>
            </x14:dxf>
          </x14:cfRule>
          <xm:sqref>Y78 Y80</xm:sqref>
        </x14:conditionalFormatting>
        <x14:conditionalFormatting xmlns:xm="http://schemas.microsoft.com/office/excel/2006/main">
          <x14:cfRule type="expression" priority="354" id="{A5E02124-094B-4C5E-B41E-4812F5D20ECA}">
            <xm:f>OR(AC78='\Users\Carlos\Documents\AJ\[AJ - FICHA RIESGOS 2020.xlsm]Datos'!#REF!,AC78='\Users\Carlos\Documents\AJ\[AJ - FICHA RIESGOS 2020.xlsm]Datos'!#REF!)</xm:f>
            <x14:dxf>
              <fill>
                <patternFill>
                  <bgColor rgb="FF92D050"/>
                </patternFill>
              </fill>
            </x14:dxf>
          </x14:cfRule>
          <x14:cfRule type="expression" priority="355" id="{8C21B4BE-5AE6-4F00-8842-F1302AA0E840}">
            <xm:f>OR(AC78='\Users\Carlos\Documents\AJ\[AJ - FICHA RIESGOS 2020.xlsm]Datos'!#REF!,AC78='\Users\Carlos\Documents\AJ\[AJ - FICHA RIESGOS 2020.xlsm]Datos'!#REF!)</xm:f>
            <x14:dxf>
              <fill>
                <patternFill>
                  <bgColor rgb="FFFFFF00"/>
                </patternFill>
              </fill>
            </x14:dxf>
          </x14:cfRule>
          <x14:cfRule type="expression" priority="356" id="{DA573C0F-00CD-4A2F-A19C-0D19A61181E4}">
            <xm:f>OR(AC78='\Users\Carlos\Documents\AJ\[AJ - FICHA RIESGOS 2020.xlsm]Datos'!#REF!,AC78='\Users\Carlos\Documents\AJ\[AJ - FICHA RIESGOS 2020.xlsm]Datos'!#REF!)</xm:f>
            <x14:dxf>
              <fill>
                <patternFill>
                  <bgColor rgb="FFFFC000"/>
                </patternFill>
              </fill>
            </x14:dxf>
          </x14:cfRule>
          <x14:cfRule type="expression" priority="357" id="{897EE64A-E960-4B5F-B4D7-FEC40625D57B}">
            <xm:f>OR(AC78='\Users\Carlos\Documents\AJ\[AJ - FICHA RIESGOS 2020.xlsm]Datos'!#REF!,AC78='\Users\Carlos\Documents\AJ\[AJ - FICHA RIESGOS 2020.xlsm]Datos'!#REF!)</xm:f>
            <x14:dxf>
              <fill>
                <patternFill>
                  <bgColor rgb="FFFF0000"/>
                </patternFill>
              </fill>
            </x14:dxf>
          </x14:cfRule>
          <xm:sqref>AC78 AC80</xm:sqref>
        </x14:conditionalFormatting>
        <x14:conditionalFormatting xmlns:xm="http://schemas.microsoft.com/office/excel/2006/main">
          <x14:cfRule type="cellIs" priority="337" operator="equal" id="{5086E711-BEF4-4D17-B9A2-0415CF01F953}">
            <xm:f>'\Users\sandratc\Documents\INFO SOLICITUD MESAS DE TRABAJO\INFO PROCESOS\CI\[C.I. RIESGOS 29-07-19.xlsx]Datos'!#REF!</xm:f>
            <x14:dxf>
              <fill>
                <patternFill>
                  <bgColor rgb="FF92D050"/>
                </patternFill>
              </fill>
            </x14:dxf>
          </x14:cfRule>
          <x14:cfRule type="cellIs" priority="338" operator="equal" id="{01B3A0F3-93F0-4F90-B863-8F68A553C3A9}">
            <xm:f>'\Users\sandratc\Documents\INFO SOLICITUD MESAS DE TRABAJO\INFO PROCESOS\CI\[C.I. RIESGOS 29-07-19.xlsx]Datos'!#REF!</xm:f>
            <x14:dxf>
              <fill>
                <patternFill>
                  <bgColor rgb="FFFFFF00"/>
                </patternFill>
              </fill>
            </x14:dxf>
          </x14:cfRule>
          <x14:cfRule type="cellIs" priority="339" operator="equal" id="{0F0E0F1D-25D2-4944-BFFB-8BC2D1C566F5}">
            <xm:f>'\Users\sandratc\Documents\INFO SOLICITUD MESAS DE TRABAJO\INFO PROCESOS\CI\[C.I. RIESGOS 29-07-19.xlsx]Datos'!#REF!</xm:f>
            <x14:dxf>
              <fill>
                <patternFill>
                  <bgColor rgb="FFFF0000"/>
                </patternFill>
              </fill>
            </x14:dxf>
          </x14:cfRule>
          <xm:sqref>AC105</xm:sqref>
        </x14:conditionalFormatting>
        <x14:conditionalFormatting xmlns:xm="http://schemas.microsoft.com/office/excel/2006/main">
          <x14:cfRule type="cellIs" priority="347" operator="equal" id="{226FE9D0-8C48-4A82-8363-92DED942EAA8}">
            <xm:f>'\Users\sandratc\Documents\INFO SOLICITUD MESAS DE TRABAJO\INFO PROCESOS\CI\[C.I. RIESGOS 29-07-19.xlsx]Datos'!#REF!</xm:f>
            <x14:dxf>
              <fill>
                <patternFill>
                  <bgColor rgb="FF92D050"/>
                </patternFill>
              </fill>
            </x14:dxf>
          </x14:cfRule>
          <x14:cfRule type="cellIs" priority="348" operator="equal" id="{14551A4C-4D76-44F3-A9E4-44EFADF5B810}">
            <xm:f>'\Users\sandratc\Documents\INFO SOLICITUD MESAS DE TRABAJO\INFO PROCESOS\CI\[C.I. RIESGOS 29-07-19.xlsx]Datos'!#REF!</xm:f>
            <x14:dxf>
              <fill>
                <patternFill>
                  <bgColor rgb="FFFFFF00"/>
                </patternFill>
              </fill>
            </x14:dxf>
          </x14:cfRule>
          <x14:cfRule type="cellIs" priority="349" operator="equal" id="{9473CD21-5AD3-4173-B96B-8317A857F516}">
            <xm:f>'\Users\sandratc\Documents\INFO SOLICITUD MESAS DE TRABAJO\INFO PROCESOS\CI\[C.I. RIESGOS 29-07-19.xlsx]Datos'!#REF!</xm:f>
            <x14:dxf>
              <fill>
                <patternFill>
                  <bgColor rgb="FFFF0000"/>
                </patternFill>
              </fill>
            </x14:dxf>
          </x14:cfRule>
          <xm:sqref>S105</xm:sqref>
        </x14:conditionalFormatting>
        <x14:conditionalFormatting xmlns:xm="http://schemas.microsoft.com/office/excel/2006/main">
          <x14:cfRule type="cellIs" priority="344" operator="equal" id="{C694726B-7D8C-4092-9D95-4D9BED212EEB}">
            <xm:f>'\Users\sandratc\Documents\INFO SOLICITUD MESAS DE TRABAJO\INFO PROCESOS\CI\[C.I. RIESGOS 29-07-19.xlsx]Datos'!#REF!</xm:f>
            <x14:dxf>
              <fill>
                <patternFill>
                  <bgColor rgb="FF92D050"/>
                </patternFill>
              </fill>
            </x14:dxf>
          </x14:cfRule>
          <x14:cfRule type="cellIs" priority="345" operator="equal" id="{D2575514-EBC4-4BDF-8B2E-56479B69453F}">
            <xm:f>'\Users\sandratc\Documents\INFO SOLICITUD MESAS DE TRABAJO\INFO PROCESOS\CI\[C.I. RIESGOS 29-07-19.xlsx]Datos'!#REF!</xm:f>
            <x14:dxf>
              <fill>
                <patternFill>
                  <bgColor rgb="FFFFFF00"/>
                </patternFill>
              </fill>
            </x14:dxf>
          </x14:cfRule>
          <x14:cfRule type="cellIs" priority="346" operator="equal" id="{77969D1A-F90F-402F-9E1F-49BA66AF57A0}">
            <xm:f>'\Users\sandratc\Documents\INFO SOLICITUD MESAS DE TRABAJO\INFO PROCESOS\CI\[C.I. RIESGOS 29-07-19.xlsx]Datos'!#REF!</xm:f>
            <x14:dxf>
              <fill>
                <patternFill>
                  <bgColor rgb="FFFF0000"/>
                </patternFill>
              </fill>
            </x14:dxf>
          </x14:cfRule>
          <xm:sqref>Y105</xm:sqref>
        </x14:conditionalFormatting>
        <x14:conditionalFormatting xmlns:xm="http://schemas.microsoft.com/office/excel/2006/main">
          <x14:cfRule type="expression" priority="287" id="{FF0C2FBD-92E9-4067-864B-2152F6C52362}">
            <xm:f>OR(M110='\Users\Carlos\Documents\MYM\[V.3 MYM DEF. RIESGOS 18-08-2020.xlsx]Datos'!#REF!,M110='\Users\Carlos\Documents\MYM\[V.3 MYM DEF. RIESGOS 18-08-2020.xlsx]Datos'!#REF!)</xm:f>
            <x14:dxf>
              <fill>
                <patternFill>
                  <bgColor rgb="FF92D050"/>
                </patternFill>
              </fill>
            </x14:dxf>
          </x14:cfRule>
          <x14:cfRule type="expression" priority="288" id="{FD0B58C9-5731-4AE8-9852-796D45A05D4D}">
            <xm:f>OR(M110='\Users\Carlos\Documents\MYM\[V.3 MYM DEF. RIESGOS 18-08-2020.xlsx]Datos'!#REF!,M110='\Users\Carlos\Documents\MYM\[V.3 MYM DEF. RIESGOS 18-08-2020.xlsx]Datos'!#REF!)</xm:f>
            <x14:dxf>
              <fill>
                <patternFill>
                  <bgColor rgb="FFFFFF00"/>
                </patternFill>
              </fill>
            </x14:dxf>
          </x14:cfRule>
          <x14:cfRule type="expression" priority="289" id="{486379CA-A97F-4534-ABFA-C2099557D24C}">
            <xm:f>OR(M110='\Users\Carlos\Documents\MYM\[V.3 MYM DEF. RIESGOS 18-08-2020.xlsx]Datos'!#REF!,M110='\Users\Carlos\Documents\MYM\[V.3 MYM DEF. RIESGOS 18-08-2020.xlsx]Datos'!#REF!)</xm:f>
            <x14:dxf>
              <fill>
                <patternFill>
                  <bgColor rgb="FFFFC000"/>
                </patternFill>
              </fill>
            </x14:dxf>
          </x14:cfRule>
          <x14:cfRule type="expression" priority="290" id="{C901AF2D-1CA5-4811-87B0-EA6BF937A756}">
            <xm:f>OR(M110='\Users\Carlos\Documents\MYM\[V.3 MYM DEF. RIESGOS 18-08-2020.xlsx]Datos'!#REF!,M110='\Users\Carlos\Documents\MYM\[V.3 MYM DEF. RIESGOS 18-08-2020.xlsx]Datos'!#REF!)</xm:f>
            <x14:dxf>
              <fill>
                <patternFill>
                  <bgColor rgb="FFFF0000"/>
                </patternFill>
              </fill>
            </x14:dxf>
          </x14:cfRule>
          <xm:sqref>M110</xm:sqref>
        </x14:conditionalFormatting>
        <x14:conditionalFormatting xmlns:xm="http://schemas.microsoft.com/office/excel/2006/main">
          <x14:cfRule type="expression" priority="273" id="{4A9814FC-F554-4A2A-A8F6-82E42E4EDBDE}">
            <xm:f>OR(M114='\Users\Carlos\Documents\MYM\[V.3 MYM DEF. RIESGOS 18-08-2020.xlsx]Datos'!#REF!,M114='\Users\Carlos\Documents\MYM\[V.3 MYM DEF. RIESGOS 18-08-2020.xlsx]Datos'!#REF!)</xm:f>
            <x14:dxf>
              <fill>
                <patternFill>
                  <bgColor rgb="FF92D050"/>
                </patternFill>
              </fill>
            </x14:dxf>
          </x14:cfRule>
          <x14:cfRule type="expression" priority="274" id="{81E2D53C-1242-4A79-8051-0452618A6F31}">
            <xm:f>OR(M114='\Users\Carlos\Documents\MYM\[V.3 MYM DEF. RIESGOS 18-08-2020.xlsx]Datos'!#REF!,M114='\Users\Carlos\Documents\MYM\[V.3 MYM DEF. RIESGOS 18-08-2020.xlsx]Datos'!#REF!)</xm:f>
            <x14:dxf>
              <fill>
                <patternFill>
                  <bgColor rgb="FFFFFF00"/>
                </patternFill>
              </fill>
            </x14:dxf>
          </x14:cfRule>
          <x14:cfRule type="expression" priority="275" id="{2584C1CC-0FBB-42C6-9D40-90C81191BE26}">
            <xm:f>OR(M114='\Users\Carlos\Documents\MYM\[V.3 MYM DEF. RIESGOS 18-08-2020.xlsx]Datos'!#REF!,M114='\Users\Carlos\Documents\MYM\[V.3 MYM DEF. RIESGOS 18-08-2020.xlsx]Datos'!#REF!)</xm:f>
            <x14:dxf>
              <fill>
                <patternFill>
                  <bgColor rgb="FFFFC000"/>
                </patternFill>
              </fill>
            </x14:dxf>
          </x14:cfRule>
          <x14:cfRule type="expression" priority="276" id="{0232F625-691E-4A37-B1AA-75205430EAAD}">
            <xm:f>OR(M114='\Users\Carlos\Documents\MYM\[V.3 MYM DEF. RIESGOS 18-08-2020.xlsx]Datos'!#REF!,M114='\Users\Carlos\Documents\MYM\[V.3 MYM DEF. RIESGOS 18-08-2020.xlsx]Datos'!#REF!)</xm:f>
            <x14:dxf>
              <fill>
                <patternFill>
                  <bgColor rgb="FFFF0000"/>
                </patternFill>
              </fill>
            </x14:dxf>
          </x14:cfRule>
          <xm:sqref>M114</xm:sqref>
        </x14:conditionalFormatting>
        <x14:conditionalFormatting xmlns:xm="http://schemas.microsoft.com/office/excel/2006/main">
          <x14:cfRule type="expression" priority="269" id="{BA470E9B-3A51-4670-AB0C-D6EED5FD7298}">
            <xm:f>OR(M118='\Users\Carlos\Documents\MYM\[V.3 MYM DEF. RIESGOS 18-08-2020.xlsx]Datos'!#REF!,M118='\Users\Carlos\Documents\MYM\[V.3 MYM DEF. RIESGOS 18-08-2020.xlsx]Datos'!#REF!)</xm:f>
            <x14:dxf>
              <fill>
                <patternFill>
                  <bgColor rgb="FF92D050"/>
                </patternFill>
              </fill>
            </x14:dxf>
          </x14:cfRule>
          <x14:cfRule type="expression" priority="270" id="{96C56BE3-D83B-4EC9-BDBA-7349CB580AB9}">
            <xm:f>OR(M118='\Users\Carlos\Documents\MYM\[V.3 MYM DEF. RIESGOS 18-08-2020.xlsx]Datos'!#REF!,M118='\Users\Carlos\Documents\MYM\[V.3 MYM DEF. RIESGOS 18-08-2020.xlsx]Datos'!#REF!)</xm:f>
            <x14:dxf>
              <fill>
                <patternFill>
                  <bgColor rgb="FFFFFF00"/>
                </patternFill>
              </fill>
            </x14:dxf>
          </x14:cfRule>
          <x14:cfRule type="expression" priority="271" id="{4E51FC2D-D3D5-4935-9DE8-1892ED689DD2}">
            <xm:f>OR(M118='\Users\Carlos\Documents\MYM\[V.3 MYM DEF. RIESGOS 18-08-2020.xlsx]Datos'!#REF!,M118='\Users\Carlos\Documents\MYM\[V.3 MYM DEF. RIESGOS 18-08-2020.xlsx]Datos'!#REF!)</xm:f>
            <x14:dxf>
              <fill>
                <patternFill>
                  <bgColor rgb="FFFFC000"/>
                </patternFill>
              </fill>
            </x14:dxf>
          </x14:cfRule>
          <x14:cfRule type="expression" priority="272" id="{090D2DA8-9F46-4A53-9DCA-9446946696C9}">
            <xm:f>OR(M118='\Users\Carlos\Documents\MYM\[V.3 MYM DEF. RIESGOS 18-08-2020.xlsx]Datos'!#REF!,M118='\Users\Carlos\Documents\MYM\[V.3 MYM DEF. RIESGOS 18-08-2020.xlsx]Datos'!#REF!)</xm:f>
            <x14:dxf>
              <fill>
                <patternFill>
                  <bgColor rgb="FFFF0000"/>
                </patternFill>
              </fill>
            </x14:dxf>
          </x14:cfRule>
          <xm:sqref>M118</xm:sqref>
        </x14:conditionalFormatting>
        <x14:conditionalFormatting xmlns:xm="http://schemas.microsoft.com/office/excel/2006/main">
          <x14:cfRule type="cellIs" priority="284" operator="equal" id="{4C5C1EF3-E2BF-496B-A762-1ACDF110CC9C}">
            <xm:f>'\Users\Carlos\Documents\MYM\[V.3 MYM DEF. RIESGOS 18-08-2020.xlsx]Datos'!#REF!</xm:f>
            <x14:dxf>
              <fill>
                <patternFill>
                  <bgColor rgb="FF92D050"/>
                </patternFill>
              </fill>
            </x14:dxf>
          </x14:cfRule>
          <x14:cfRule type="cellIs" priority="285" operator="equal" id="{37C49A6E-8F40-43A1-A38C-C2BD4E29A45E}">
            <xm:f>'\Users\Carlos\Documents\MYM\[V.3 MYM DEF. RIESGOS 18-08-2020.xlsx]Datos'!#REF!</xm:f>
            <x14:dxf>
              <fill>
                <patternFill>
                  <bgColor rgb="FFFFFF00"/>
                </patternFill>
              </fill>
            </x14:dxf>
          </x14:cfRule>
          <x14:cfRule type="cellIs" priority="286" operator="equal" id="{3541A8C6-D712-4046-866D-4AF8D55543C8}">
            <xm:f>'\Users\Carlos\Documents\MYM\[V.3 MYM DEF. RIESGOS 18-08-2020.xlsx]Datos'!#REF!</xm:f>
            <x14:dxf>
              <fill>
                <patternFill>
                  <bgColor rgb="FFFF0000"/>
                </patternFill>
              </fill>
            </x14:dxf>
          </x14:cfRule>
          <xm:sqref>S110</xm:sqref>
        </x14:conditionalFormatting>
        <x14:conditionalFormatting xmlns:xm="http://schemas.microsoft.com/office/excel/2006/main">
          <x14:cfRule type="cellIs" priority="266" operator="equal" id="{3FC0B86C-5F62-4ED3-B40D-800B79C3A527}">
            <xm:f>'\Users\Carlos\Documents\MYM\[V.3 MYM DEF. RIESGOS 18-08-2020.xlsx]Datos'!#REF!</xm:f>
            <x14:dxf>
              <fill>
                <patternFill>
                  <bgColor rgb="FF92D050"/>
                </patternFill>
              </fill>
            </x14:dxf>
          </x14:cfRule>
          <x14:cfRule type="cellIs" priority="267" operator="equal" id="{AFB712F8-ECE0-4C85-A6CF-2550887B3E72}">
            <xm:f>'\Users\Carlos\Documents\MYM\[V.3 MYM DEF. RIESGOS 18-08-2020.xlsx]Datos'!#REF!</xm:f>
            <x14:dxf>
              <fill>
                <patternFill>
                  <bgColor rgb="FFFFFF00"/>
                </patternFill>
              </fill>
            </x14:dxf>
          </x14:cfRule>
          <x14:cfRule type="cellIs" priority="268" operator="equal" id="{A1D6C584-314F-4FD0-97FE-E2E4565CE473}">
            <xm:f>'\Users\Carlos\Documents\MYM\[V.3 MYM DEF. RIESGOS 18-08-2020.xlsx]Datos'!#REF!</xm:f>
            <x14:dxf>
              <fill>
                <patternFill>
                  <bgColor rgb="FFFF0000"/>
                </patternFill>
              </fill>
            </x14:dxf>
          </x14:cfRule>
          <xm:sqref>S114</xm:sqref>
        </x14:conditionalFormatting>
        <x14:conditionalFormatting xmlns:xm="http://schemas.microsoft.com/office/excel/2006/main">
          <x14:cfRule type="cellIs" priority="263" operator="equal" id="{1BAD8C1E-2AF6-4EE8-B66A-55C5FD019F3D}">
            <xm:f>'\Users\Carlos\Documents\MYM\[V.3 MYM DEF. RIESGOS 18-08-2020.xlsx]Datos'!#REF!</xm:f>
            <x14:dxf>
              <fill>
                <patternFill>
                  <bgColor rgb="FF92D050"/>
                </patternFill>
              </fill>
            </x14:dxf>
          </x14:cfRule>
          <x14:cfRule type="cellIs" priority="264" operator="equal" id="{1D500D8C-215F-4326-AA84-071F8FD429CF}">
            <xm:f>'\Users\Carlos\Documents\MYM\[V.3 MYM DEF. RIESGOS 18-08-2020.xlsx]Datos'!#REF!</xm:f>
            <x14:dxf>
              <fill>
                <patternFill>
                  <bgColor rgb="FFFFFF00"/>
                </patternFill>
              </fill>
            </x14:dxf>
          </x14:cfRule>
          <x14:cfRule type="cellIs" priority="265" operator="equal" id="{FCFDFE95-4ABA-45DB-9796-559D0CD00D35}">
            <xm:f>'\Users\Carlos\Documents\MYM\[V.3 MYM DEF. RIESGOS 18-08-2020.xlsx]Datos'!#REF!</xm:f>
            <x14:dxf>
              <fill>
                <patternFill>
                  <bgColor rgb="FFFF0000"/>
                </patternFill>
              </fill>
            </x14:dxf>
          </x14:cfRule>
          <xm:sqref>S118</xm:sqref>
        </x14:conditionalFormatting>
        <x14:conditionalFormatting xmlns:xm="http://schemas.microsoft.com/office/excel/2006/main">
          <x14:cfRule type="cellIs" priority="281" operator="equal" id="{9E08C302-DFEC-47F8-87A1-E6E67E8E015F}">
            <xm:f>'\Users\Carlos\Documents\MYM\[V.3 MYM DEF. RIESGOS 18-08-2020.xlsx]Datos'!#REF!</xm:f>
            <x14:dxf>
              <fill>
                <patternFill>
                  <bgColor rgb="FF92D050"/>
                </patternFill>
              </fill>
            </x14:dxf>
          </x14:cfRule>
          <x14:cfRule type="cellIs" priority="282" operator="equal" id="{86C583E7-C6F2-4C06-A30E-AF1FE961C0CD}">
            <xm:f>'\Users\Carlos\Documents\MYM\[V.3 MYM DEF. RIESGOS 18-08-2020.xlsx]Datos'!#REF!</xm:f>
            <x14:dxf>
              <fill>
                <patternFill>
                  <bgColor rgb="FFFFFF00"/>
                </patternFill>
              </fill>
            </x14:dxf>
          </x14:cfRule>
          <x14:cfRule type="cellIs" priority="283" operator="equal" id="{4A634CFA-8753-4CEA-B55F-25CF5E3298E0}">
            <xm:f>'\Users\Carlos\Documents\MYM\[V.3 MYM DEF. RIESGOS 18-08-2020.xlsx]Datos'!#REF!</xm:f>
            <x14:dxf>
              <fill>
                <patternFill>
                  <bgColor rgb="FFFF0000"/>
                </patternFill>
              </fill>
            </x14:dxf>
          </x14:cfRule>
          <xm:sqref>Y110</xm:sqref>
        </x14:conditionalFormatting>
        <x14:conditionalFormatting xmlns:xm="http://schemas.microsoft.com/office/excel/2006/main">
          <x14:cfRule type="cellIs" priority="260" operator="equal" id="{E0984C26-8E64-4C27-9CB9-35BDC1BC4197}">
            <xm:f>'\Users\Carlos\Documents\MYM\[V.3 MYM DEF. RIESGOS 18-08-2020.xlsx]Datos'!#REF!</xm:f>
            <x14:dxf>
              <fill>
                <patternFill>
                  <bgColor rgb="FF92D050"/>
                </patternFill>
              </fill>
            </x14:dxf>
          </x14:cfRule>
          <x14:cfRule type="cellIs" priority="261" operator="equal" id="{EC27E99F-CA10-4393-BA58-65164A609975}">
            <xm:f>'\Users\Carlos\Documents\MYM\[V.3 MYM DEF. RIESGOS 18-08-2020.xlsx]Datos'!#REF!</xm:f>
            <x14:dxf>
              <fill>
                <patternFill>
                  <bgColor rgb="FFFFFF00"/>
                </patternFill>
              </fill>
            </x14:dxf>
          </x14:cfRule>
          <x14:cfRule type="cellIs" priority="262" operator="equal" id="{01AF4CFF-453F-4126-B6DC-510039AC233E}">
            <xm:f>'\Users\Carlos\Documents\MYM\[V.3 MYM DEF. RIESGOS 18-08-2020.xlsx]Datos'!#REF!</xm:f>
            <x14:dxf>
              <fill>
                <patternFill>
                  <bgColor rgb="FFFF0000"/>
                </patternFill>
              </fill>
            </x14:dxf>
          </x14:cfRule>
          <xm:sqref>Y114</xm:sqref>
        </x14:conditionalFormatting>
        <x14:conditionalFormatting xmlns:xm="http://schemas.microsoft.com/office/excel/2006/main">
          <x14:cfRule type="cellIs" priority="257" operator="equal" id="{3FC90D79-91C9-4FF3-8A29-285BD4CC58DA}">
            <xm:f>'\Users\Carlos\Documents\MYM\[V.3 MYM DEF. RIESGOS 18-08-2020.xlsx]Datos'!#REF!</xm:f>
            <x14:dxf>
              <fill>
                <patternFill>
                  <bgColor rgb="FF92D050"/>
                </patternFill>
              </fill>
            </x14:dxf>
          </x14:cfRule>
          <x14:cfRule type="cellIs" priority="258" operator="equal" id="{37C21E48-4ACD-4C7A-A41B-7CC428B03352}">
            <xm:f>'\Users\Carlos\Documents\MYM\[V.3 MYM DEF. RIESGOS 18-08-2020.xlsx]Datos'!#REF!</xm:f>
            <x14:dxf>
              <fill>
                <patternFill>
                  <bgColor rgb="FFFFFF00"/>
                </patternFill>
              </fill>
            </x14:dxf>
          </x14:cfRule>
          <x14:cfRule type="cellIs" priority="259" operator="equal" id="{B668CCA2-AC95-42A9-BC56-686AFEDBFC85}">
            <xm:f>'\Users\Carlos\Documents\MYM\[V.3 MYM DEF. RIESGOS 18-08-2020.xlsx]Datos'!#REF!</xm:f>
            <x14:dxf>
              <fill>
                <patternFill>
                  <bgColor rgb="FFFF0000"/>
                </patternFill>
              </fill>
            </x14:dxf>
          </x14:cfRule>
          <xm:sqref>Y118</xm:sqref>
        </x14:conditionalFormatting>
        <x14:conditionalFormatting xmlns:xm="http://schemas.microsoft.com/office/excel/2006/main">
          <x14:cfRule type="expression" priority="277" id="{EE234136-F3E8-4DE7-B6BD-9546AA7D7B8B}">
            <xm:f>OR(AC110='\Users\Carlos\Documents\MYM\[V.3 MYM DEF. RIESGOS 18-08-2020.xlsx]Datos'!#REF!,AC110='\Users\Carlos\Documents\MYM\[V.3 MYM DEF. RIESGOS 18-08-2020.xlsx]Datos'!#REF!)</xm:f>
            <x14:dxf>
              <fill>
                <patternFill>
                  <bgColor rgb="FF92D050"/>
                </patternFill>
              </fill>
            </x14:dxf>
          </x14:cfRule>
          <x14:cfRule type="expression" priority="278" id="{C42EA10C-440E-4118-8693-77942F5E2EFE}">
            <xm:f>OR(AC110='\Users\Carlos\Documents\MYM\[V.3 MYM DEF. RIESGOS 18-08-2020.xlsx]Datos'!#REF!,AC110='\Users\Carlos\Documents\MYM\[V.3 MYM DEF. RIESGOS 18-08-2020.xlsx]Datos'!#REF!)</xm:f>
            <x14:dxf>
              <fill>
                <patternFill>
                  <bgColor rgb="FFFFFF00"/>
                </patternFill>
              </fill>
            </x14:dxf>
          </x14:cfRule>
          <x14:cfRule type="expression" priority="279" id="{EACD098B-5414-4C5F-B481-3CF5F3F79BF5}">
            <xm:f>OR(AC110='\Users\Carlos\Documents\MYM\[V.3 MYM DEF. RIESGOS 18-08-2020.xlsx]Datos'!#REF!,AC110='\Users\Carlos\Documents\MYM\[V.3 MYM DEF. RIESGOS 18-08-2020.xlsx]Datos'!#REF!)</xm:f>
            <x14:dxf>
              <fill>
                <patternFill>
                  <bgColor rgb="FFFFC000"/>
                </patternFill>
              </fill>
            </x14:dxf>
          </x14:cfRule>
          <x14:cfRule type="expression" priority="280" id="{0082D59B-19A3-47C0-BA13-6DD0B135A626}">
            <xm:f>OR(AC110='\Users\Carlos\Documents\MYM\[V.3 MYM DEF. RIESGOS 18-08-2020.xlsx]Datos'!#REF!,AC110='\Users\Carlos\Documents\MYM\[V.3 MYM DEF. RIESGOS 18-08-2020.xlsx]Datos'!#REF!)</xm:f>
            <x14:dxf>
              <fill>
                <patternFill>
                  <bgColor rgb="FFFF0000"/>
                </patternFill>
              </fill>
            </x14:dxf>
          </x14:cfRule>
          <xm:sqref>AC110</xm:sqref>
        </x14:conditionalFormatting>
        <x14:conditionalFormatting xmlns:xm="http://schemas.microsoft.com/office/excel/2006/main">
          <x14:cfRule type="expression" priority="253" id="{0054584D-7BE8-4AC7-B5BD-81863ED68A30}">
            <xm:f>OR(AC114='\Users\Carlos\Documents\MYM\[V.3 MYM DEF. RIESGOS 18-08-2020.xlsx]Datos'!#REF!,AC114='\Users\Carlos\Documents\MYM\[V.3 MYM DEF. RIESGOS 18-08-2020.xlsx]Datos'!#REF!)</xm:f>
            <x14:dxf>
              <fill>
                <patternFill>
                  <bgColor rgb="FF92D050"/>
                </patternFill>
              </fill>
            </x14:dxf>
          </x14:cfRule>
          <x14:cfRule type="expression" priority="254" id="{B646AFD0-C45F-4792-B3D0-6AF7FF2C0C98}">
            <xm:f>OR(AC114='\Users\Carlos\Documents\MYM\[V.3 MYM DEF. RIESGOS 18-08-2020.xlsx]Datos'!#REF!,AC114='\Users\Carlos\Documents\MYM\[V.3 MYM DEF. RIESGOS 18-08-2020.xlsx]Datos'!#REF!)</xm:f>
            <x14:dxf>
              <fill>
                <patternFill>
                  <bgColor rgb="FFFFFF00"/>
                </patternFill>
              </fill>
            </x14:dxf>
          </x14:cfRule>
          <x14:cfRule type="expression" priority="255" id="{012CA15A-806D-4F9B-8268-722BE9E7A745}">
            <xm:f>OR(AC114='\Users\Carlos\Documents\MYM\[V.3 MYM DEF. RIESGOS 18-08-2020.xlsx]Datos'!#REF!,AC114='\Users\Carlos\Documents\MYM\[V.3 MYM DEF. RIESGOS 18-08-2020.xlsx]Datos'!#REF!)</xm:f>
            <x14:dxf>
              <fill>
                <patternFill>
                  <bgColor rgb="FFFFC000"/>
                </patternFill>
              </fill>
            </x14:dxf>
          </x14:cfRule>
          <x14:cfRule type="expression" priority="256" id="{012829AB-BE90-415A-A33B-C54FE21F97A1}">
            <xm:f>OR(AC114='\Users\Carlos\Documents\MYM\[V.3 MYM DEF. RIESGOS 18-08-2020.xlsx]Datos'!#REF!,AC114='\Users\Carlos\Documents\MYM\[V.3 MYM DEF. RIESGOS 18-08-2020.xlsx]Datos'!#REF!)</xm:f>
            <x14:dxf>
              <fill>
                <patternFill>
                  <bgColor rgb="FFFF0000"/>
                </patternFill>
              </fill>
            </x14:dxf>
          </x14:cfRule>
          <xm:sqref>AC114</xm:sqref>
        </x14:conditionalFormatting>
        <x14:conditionalFormatting xmlns:xm="http://schemas.microsoft.com/office/excel/2006/main">
          <x14:cfRule type="expression" priority="249" id="{044AFBB3-8937-44BB-AF73-08345A484304}">
            <xm:f>OR(AC118='\Users\Carlos\Documents\MYM\[V.3 MYM DEF. RIESGOS 18-08-2020.xlsx]Datos'!#REF!,AC118='\Users\Carlos\Documents\MYM\[V.3 MYM DEF. RIESGOS 18-08-2020.xlsx]Datos'!#REF!)</xm:f>
            <x14:dxf>
              <fill>
                <patternFill>
                  <bgColor rgb="FF92D050"/>
                </patternFill>
              </fill>
            </x14:dxf>
          </x14:cfRule>
          <x14:cfRule type="expression" priority="250" id="{EE3FE66C-A8B8-48DB-9EB7-1DF895D38452}">
            <xm:f>OR(AC118='\Users\Carlos\Documents\MYM\[V.3 MYM DEF. RIESGOS 18-08-2020.xlsx]Datos'!#REF!,AC118='\Users\Carlos\Documents\MYM\[V.3 MYM DEF. RIESGOS 18-08-2020.xlsx]Datos'!#REF!)</xm:f>
            <x14:dxf>
              <fill>
                <patternFill>
                  <bgColor rgb="FFFFFF00"/>
                </patternFill>
              </fill>
            </x14:dxf>
          </x14:cfRule>
          <x14:cfRule type="expression" priority="251" id="{B7C5F6B0-F728-43CE-B750-1457DC4E6895}">
            <xm:f>OR(AC118='\Users\Carlos\Documents\MYM\[V.3 MYM DEF. RIESGOS 18-08-2020.xlsx]Datos'!#REF!,AC118='\Users\Carlos\Documents\MYM\[V.3 MYM DEF. RIESGOS 18-08-2020.xlsx]Datos'!#REF!)</xm:f>
            <x14:dxf>
              <fill>
                <patternFill>
                  <bgColor rgb="FFFFC000"/>
                </patternFill>
              </fill>
            </x14:dxf>
          </x14:cfRule>
          <x14:cfRule type="expression" priority="252" id="{18E95C00-902C-443B-936C-248A5DF47EEF}">
            <xm:f>OR(AC118='\Users\Carlos\Documents\MYM\[V.3 MYM DEF. RIESGOS 18-08-2020.xlsx]Datos'!#REF!,AC118='\Users\Carlos\Documents\MYM\[V.3 MYM DEF. RIESGOS 18-08-2020.xlsx]Datos'!#REF!)</xm:f>
            <x14:dxf>
              <fill>
                <patternFill>
                  <bgColor rgb="FFFF0000"/>
                </patternFill>
              </fill>
            </x14:dxf>
          </x14:cfRule>
          <xm:sqref>AC118</xm:sqref>
        </x14:conditionalFormatting>
        <x14:conditionalFormatting xmlns:xm="http://schemas.microsoft.com/office/excel/2006/main">
          <x14:cfRule type="expression" priority="291" id="{9880E93A-889B-42A3-86B6-5F509B86A0E6}">
            <xm:f>OR(M105='\Users\Carlos\Documents\MYM\GPE\[GPE - FICHA DE RIESGOS 2020.xlsm]Datos'!#REF!,M105='\Users\Carlos\Documents\MYM\GPE\[GPE - FICHA DE RIESGOS 2020.xlsm]Datos'!#REF!)</xm:f>
            <x14:dxf>
              <fill>
                <patternFill>
                  <bgColor rgb="FF92D050"/>
                </patternFill>
              </fill>
            </x14:dxf>
          </x14:cfRule>
          <x14:cfRule type="expression" priority="292" id="{E846F6D5-8BA0-43C0-A6FA-315EFCEDF1A8}">
            <xm:f>OR(M105='\Users\Carlos\Documents\MYM\GPE\[GPE - FICHA DE RIESGOS 2020.xlsm]Datos'!#REF!,M105='\Users\Carlos\Documents\MYM\GPE\[GPE - FICHA DE RIESGOS 2020.xlsm]Datos'!#REF!)</xm:f>
            <x14:dxf>
              <fill>
                <patternFill>
                  <bgColor rgb="FFFFFF00"/>
                </patternFill>
              </fill>
            </x14:dxf>
          </x14:cfRule>
          <x14:cfRule type="expression" priority="293" id="{F0A747AF-5269-42E1-B3F8-E62145D8D46E}">
            <xm:f>OR(M105='\Users\Carlos\Documents\MYM\GPE\[GPE - FICHA DE RIESGOS 2020.xlsm]Datos'!#REF!,M105='\Users\Carlos\Documents\MYM\GPE\[GPE - FICHA DE RIESGOS 2020.xlsm]Datos'!#REF!)</xm:f>
            <x14:dxf>
              <fill>
                <patternFill>
                  <bgColor rgb="FFFFC000"/>
                </patternFill>
              </fill>
            </x14:dxf>
          </x14:cfRule>
          <x14:cfRule type="expression" priority="294" id="{05C838BB-0F5F-4239-BB31-B09ACBE05F67}">
            <xm:f>OR(M105='\Users\Carlos\Documents\MYM\GPE\[GPE - FICHA DE RIESGOS 2020.xlsm]Datos'!#REF!,M105='\Users\Carlos\Documents\MYM\GPE\[GPE - FICHA DE RIESGOS 2020.xlsm]Datos'!#REF!)</xm:f>
            <x14:dxf>
              <fill>
                <patternFill>
                  <bgColor rgb="FFFF0000"/>
                </patternFill>
              </fill>
            </x14:dxf>
          </x14:cfRule>
          <xm:sqref>M105</xm:sqref>
        </x14:conditionalFormatting>
        <x14:conditionalFormatting xmlns:xm="http://schemas.microsoft.com/office/excel/2006/main">
          <x14:cfRule type="expression" priority="245" id="{CCEC180D-F37F-4718-A171-B367C82B5493}">
            <xm:f>OR(M23='\Users\Carlos\Documents\GPE\[GPE - FICHA DE RIESGOS 2020.xlsm]Datos'!#REF!,M23='\Users\Carlos\Documents\GPE\[GPE - FICHA DE RIESGOS 2020.xlsm]Datos'!#REF!)</xm:f>
            <x14:dxf>
              <fill>
                <patternFill>
                  <bgColor rgb="FF92D050"/>
                </patternFill>
              </fill>
            </x14:dxf>
          </x14:cfRule>
          <x14:cfRule type="expression" priority="246" id="{879A4416-A8A7-4F9D-A322-D2A62A59E599}">
            <xm:f>OR(M23='\Users\Carlos\Documents\GPE\[GPE - FICHA DE RIESGOS 2020.xlsm]Datos'!#REF!,M23='\Users\Carlos\Documents\GPE\[GPE - FICHA DE RIESGOS 2020.xlsm]Datos'!#REF!)</xm:f>
            <x14:dxf>
              <fill>
                <patternFill>
                  <bgColor rgb="FFFFFF00"/>
                </patternFill>
              </fill>
            </x14:dxf>
          </x14:cfRule>
          <x14:cfRule type="expression" priority="247" id="{141831B2-1AAA-46FB-A80F-B7626ED0DCC7}">
            <xm:f>OR(M23='\Users\Carlos\Documents\GPE\[GPE - FICHA DE RIESGOS 2020.xlsm]Datos'!#REF!,M23='\Users\Carlos\Documents\GPE\[GPE - FICHA DE RIESGOS 2020.xlsm]Datos'!#REF!)</xm:f>
            <x14:dxf>
              <fill>
                <patternFill>
                  <bgColor rgb="FFFFC000"/>
                </patternFill>
              </fill>
            </x14:dxf>
          </x14:cfRule>
          <x14:cfRule type="expression" priority="248" id="{A4DAAB38-7942-4F54-8A67-85FE74648DED}">
            <xm:f>OR(M23='\Users\Carlos\Documents\GPE\[GPE - FICHA DE RIESGOS 2020.xlsm]Datos'!#REF!,M23='\Users\Carlos\Documents\GPE\[GPE - FICHA DE RIESGOS 2020.xlsm]Datos'!#REF!)</xm:f>
            <x14:dxf>
              <fill>
                <patternFill>
                  <bgColor rgb="FFFF0000"/>
                </patternFill>
              </fill>
            </x14:dxf>
          </x14:cfRule>
          <xm:sqref>M23 M26 M29</xm:sqref>
        </x14:conditionalFormatting>
        <x14:conditionalFormatting xmlns:xm="http://schemas.microsoft.com/office/excel/2006/main">
          <x14:cfRule type="cellIs" priority="242" operator="equal" id="{8FD1C496-FB86-4F03-95C0-83178D5C6D6E}">
            <xm:f>'\Users\Carlos\Documents\GPE\[GPE - FICHA DE RIESGOS 2020.xlsm]Datos'!#REF!</xm:f>
            <x14:dxf>
              <fill>
                <patternFill>
                  <bgColor rgb="FF92D050"/>
                </patternFill>
              </fill>
            </x14:dxf>
          </x14:cfRule>
          <x14:cfRule type="cellIs" priority="243" operator="equal" id="{9D5AF54E-1E27-4588-8E5A-C6AB9A17E584}">
            <xm:f>'\Users\Carlos\Documents\GPE\[GPE - FICHA DE RIESGOS 2020.xlsm]Datos'!#REF!</xm:f>
            <x14:dxf>
              <fill>
                <patternFill>
                  <bgColor rgb="FFFFFF00"/>
                </patternFill>
              </fill>
            </x14:dxf>
          </x14:cfRule>
          <x14:cfRule type="cellIs" priority="244" operator="equal" id="{D56D2F32-6A86-4173-B151-34E4C4C9920B}">
            <xm:f>'\Users\Carlos\Documents\GPE\[GPE - FICHA DE RIESGOS 2020.xlsm]Datos'!#REF!</xm:f>
            <x14:dxf>
              <fill>
                <patternFill>
                  <bgColor rgb="FFFF0000"/>
                </patternFill>
              </fill>
            </x14:dxf>
          </x14:cfRule>
          <xm:sqref>S23 S26 S29</xm:sqref>
        </x14:conditionalFormatting>
        <x14:conditionalFormatting xmlns:xm="http://schemas.microsoft.com/office/excel/2006/main">
          <x14:cfRule type="cellIs" priority="239" operator="equal" id="{CC7953CA-CA7C-4C4A-B6F3-E89FBF2E279C}">
            <xm:f>'\Users\Carlos\Documents\GPE\[GPE - FICHA DE RIESGOS 2020.xlsm]Datos'!#REF!</xm:f>
            <x14:dxf>
              <fill>
                <patternFill>
                  <bgColor rgb="FF92D050"/>
                </patternFill>
              </fill>
            </x14:dxf>
          </x14:cfRule>
          <x14:cfRule type="cellIs" priority="240" operator="equal" id="{C3B862B7-03BD-45C1-B7DC-4024AB6A4538}">
            <xm:f>'\Users\Carlos\Documents\GPE\[GPE - FICHA DE RIESGOS 2020.xlsm]Datos'!#REF!</xm:f>
            <x14:dxf>
              <fill>
                <patternFill>
                  <bgColor rgb="FFFFFF00"/>
                </patternFill>
              </fill>
            </x14:dxf>
          </x14:cfRule>
          <x14:cfRule type="cellIs" priority="241" operator="equal" id="{F9AF398F-6ED2-4444-B03B-1990D8F3E4E8}">
            <xm:f>'\Users\Carlos\Documents\GPE\[GPE - FICHA DE RIESGOS 2020.xlsm]Datos'!#REF!</xm:f>
            <x14:dxf>
              <fill>
                <patternFill>
                  <bgColor rgb="FFFF0000"/>
                </patternFill>
              </fill>
            </x14:dxf>
          </x14:cfRule>
          <xm:sqref>Y23 Y26 Y29</xm:sqref>
        </x14:conditionalFormatting>
        <x14:conditionalFormatting xmlns:xm="http://schemas.microsoft.com/office/excel/2006/main">
          <x14:cfRule type="expression" priority="235" id="{555D09E4-3ACE-4682-915A-CC4E88D211BB}">
            <xm:f>OR(AC23='\Users\Carlos\Documents\GPE\[GPE - FICHA DE RIESGOS 2020.xlsm]Datos'!#REF!,AC23='\Users\Carlos\Documents\GPE\[GPE - FICHA DE RIESGOS 2020.xlsm]Datos'!#REF!)</xm:f>
            <x14:dxf>
              <fill>
                <patternFill>
                  <bgColor rgb="FF92D050"/>
                </patternFill>
              </fill>
            </x14:dxf>
          </x14:cfRule>
          <x14:cfRule type="expression" priority="236" id="{40A999C5-32F4-4CB5-884C-26DCF1D300A6}">
            <xm:f>OR(AC23='\Users\Carlos\Documents\GPE\[GPE - FICHA DE RIESGOS 2020.xlsm]Datos'!#REF!,AC23='\Users\Carlos\Documents\GPE\[GPE - FICHA DE RIESGOS 2020.xlsm]Datos'!#REF!)</xm:f>
            <x14:dxf>
              <fill>
                <patternFill>
                  <bgColor rgb="FFFFFF00"/>
                </patternFill>
              </fill>
            </x14:dxf>
          </x14:cfRule>
          <x14:cfRule type="expression" priority="237" id="{EB4F806C-82FE-42F2-994A-841955A337ED}">
            <xm:f>OR(AC23='\Users\Carlos\Documents\GPE\[GPE - FICHA DE RIESGOS 2020.xlsm]Datos'!#REF!,AC23='\Users\Carlos\Documents\GPE\[GPE - FICHA DE RIESGOS 2020.xlsm]Datos'!#REF!)</xm:f>
            <x14:dxf>
              <fill>
                <patternFill>
                  <bgColor rgb="FFFFC000"/>
                </patternFill>
              </fill>
            </x14:dxf>
          </x14:cfRule>
          <x14:cfRule type="expression" priority="238" id="{02E14B56-EC3A-4A0A-9846-B29F2533A260}">
            <xm:f>OR(AC23='\Users\Carlos\Documents\GPE\[GPE - FICHA DE RIESGOS 2020.xlsm]Datos'!#REF!,AC23='\Users\Carlos\Documents\GPE\[GPE - FICHA DE RIESGOS 2020.xlsm]Datos'!#REF!)</xm:f>
            <x14:dxf>
              <fill>
                <patternFill>
                  <bgColor rgb="FFFF0000"/>
                </patternFill>
              </fill>
            </x14:dxf>
          </x14:cfRule>
          <xm:sqref>AC23 AC26 AC29</xm:sqref>
        </x14:conditionalFormatting>
        <x14:conditionalFormatting xmlns:xm="http://schemas.microsoft.com/office/excel/2006/main">
          <x14:cfRule type="expression" priority="231" id="{51CE01D7-D786-4D9D-9FF5-F4681F41B794}">
            <xm:f>OR(M20='\Users\Carlos\Documents\DE\[Ficha_Integral_del_Riesgo_u_Oportunidad D.E.       19-08-2020.xlsm]Datos'!#REF!,M20='\Users\Carlos\Documents\DE\[Ficha_Integral_del_Riesgo_u_Oportunidad D.E.       19-08-2020.xlsm]Datos'!#REF!)</xm:f>
            <x14:dxf>
              <fill>
                <patternFill>
                  <bgColor rgb="FF92D050"/>
                </patternFill>
              </fill>
            </x14:dxf>
          </x14:cfRule>
          <x14:cfRule type="expression" priority="232" id="{F3AAB1C5-E2DE-4B1A-88E9-1FBF4086B471}">
            <xm:f>OR(M20='\Users\Carlos\Documents\DE\[Ficha_Integral_del_Riesgo_u_Oportunidad D.E.       19-08-2020.xlsm]Datos'!#REF!,M20='\Users\Carlos\Documents\DE\[Ficha_Integral_del_Riesgo_u_Oportunidad D.E.       19-08-2020.xlsm]Datos'!#REF!)</xm:f>
            <x14:dxf>
              <fill>
                <patternFill>
                  <bgColor rgb="FFFFFF00"/>
                </patternFill>
              </fill>
            </x14:dxf>
          </x14:cfRule>
          <x14:cfRule type="expression" priority="233" id="{598CDC3D-4778-4F1F-980C-2AC1FB9DA376}">
            <xm:f>OR(M20='\Users\Carlos\Documents\DE\[Ficha_Integral_del_Riesgo_u_Oportunidad D.E.       19-08-2020.xlsm]Datos'!#REF!,M20='\Users\Carlos\Documents\DE\[Ficha_Integral_del_Riesgo_u_Oportunidad D.E.       19-08-2020.xlsm]Datos'!#REF!)</xm:f>
            <x14:dxf>
              <fill>
                <patternFill>
                  <bgColor rgb="FFFFC000"/>
                </patternFill>
              </fill>
            </x14:dxf>
          </x14:cfRule>
          <x14:cfRule type="expression" priority="234" id="{7483A694-64D9-4E28-BAE7-75FCCE5FD93C}">
            <xm:f>OR(M20='\Users\Carlos\Documents\DE\[Ficha_Integral_del_Riesgo_u_Oportunidad D.E.       19-08-2020.xlsm]Datos'!#REF!,M20='\Users\Carlos\Documents\DE\[Ficha_Integral_del_Riesgo_u_Oportunidad D.E.       19-08-2020.xlsm]Datos'!#REF!)</xm:f>
            <x14:dxf>
              <fill>
                <patternFill>
                  <bgColor rgb="FFFF0000"/>
                </patternFill>
              </fill>
            </x14:dxf>
          </x14:cfRule>
          <xm:sqref>M20</xm:sqref>
        </x14:conditionalFormatting>
        <x14:conditionalFormatting xmlns:xm="http://schemas.microsoft.com/office/excel/2006/main">
          <x14:cfRule type="cellIs" priority="228" operator="equal" id="{A6040E45-0C97-42DF-9DBA-EB8E1C4B34A6}">
            <xm:f>'\Users\Carlos\Documents\DE\[Ficha_Integral_del_Riesgo_u_Oportunidad D.E.       19-08-2020.xlsm]Datos'!#REF!</xm:f>
            <x14:dxf>
              <fill>
                <patternFill>
                  <bgColor rgb="FF92D050"/>
                </patternFill>
              </fill>
            </x14:dxf>
          </x14:cfRule>
          <x14:cfRule type="cellIs" priority="229" operator="equal" id="{E79D1DFA-2B86-42CE-AB33-A5A7478BF59F}">
            <xm:f>'\Users\Carlos\Documents\DE\[Ficha_Integral_del_Riesgo_u_Oportunidad D.E.       19-08-2020.xlsm]Datos'!#REF!</xm:f>
            <x14:dxf>
              <fill>
                <patternFill>
                  <bgColor rgb="FFFFFF00"/>
                </patternFill>
              </fill>
            </x14:dxf>
          </x14:cfRule>
          <x14:cfRule type="cellIs" priority="230" operator="equal" id="{5F1D5EE3-31C4-4415-A64D-6F96E0D2DFEA}">
            <xm:f>'\Users\Carlos\Documents\DE\[Ficha_Integral_del_Riesgo_u_Oportunidad D.E.       19-08-2020.xlsm]Datos'!#REF!</xm:f>
            <x14:dxf>
              <fill>
                <patternFill>
                  <bgColor rgb="FFFF0000"/>
                </patternFill>
              </fill>
            </x14:dxf>
          </x14:cfRule>
          <xm:sqref>S20</xm:sqref>
        </x14:conditionalFormatting>
        <x14:conditionalFormatting xmlns:xm="http://schemas.microsoft.com/office/excel/2006/main">
          <x14:cfRule type="cellIs" priority="221" operator="equal" id="{493B194D-B5F7-4C0F-A8F9-B2065B2D7D25}">
            <xm:f>'\Users\Carlos\Documents\DE\[Ficha_Integral_del_Riesgo_u_Oportunidad D.E.       19-08-2020.xlsm]Datos'!#REF!</xm:f>
            <x14:dxf>
              <fill>
                <patternFill>
                  <bgColor rgb="FF92D050"/>
                </patternFill>
              </fill>
            </x14:dxf>
          </x14:cfRule>
          <x14:cfRule type="cellIs" priority="222" operator="equal" id="{4588B7C5-AB87-4C65-B0BE-767E5D5AFEF1}">
            <xm:f>'\Users\Carlos\Documents\DE\[Ficha_Integral_del_Riesgo_u_Oportunidad D.E.       19-08-2020.xlsm]Datos'!#REF!</xm:f>
            <x14:dxf>
              <fill>
                <patternFill>
                  <bgColor rgb="FFFFFF00"/>
                </patternFill>
              </fill>
            </x14:dxf>
          </x14:cfRule>
          <x14:cfRule type="cellIs" priority="223" operator="equal" id="{6B507052-44B9-4299-B2A1-6816404510BA}">
            <xm:f>'\Users\Carlos\Documents\DE\[Ficha_Integral_del_Riesgo_u_Oportunidad D.E.       19-08-2020.xlsm]Datos'!#REF!</xm:f>
            <x14:dxf>
              <fill>
                <patternFill>
                  <bgColor rgb="FFFF0000"/>
                </patternFill>
              </fill>
            </x14:dxf>
          </x14:cfRule>
          <xm:sqref>Y20</xm:sqref>
        </x14:conditionalFormatting>
        <x14:conditionalFormatting xmlns:xm="http://schemas.microsoft.com/office/excel/2006/main">
          <x14:cfRule type="expression" priority="217" id="{0E7595F1-0EAA-46FB-BF62-EFB7FFC66D04}">
            <xm:f>OR(AC20='\Users\Carlos\Documents\MYM\DE\[Ficha_Integral_del_Riesgo_u_Oportunidad D.E.       19-08-2020.xlsm]Datos'!#REF!,AC20='\Users\Carlos\Documents\MYM\DE\[Ficha_Integral_del_Riesgo_u_Oportunidad D.E.       19-08-2020.xlsm]Datos'!#REF!)</xm:f>
            <x14:dxf>
              <fill>
                <patternFill>
                  <bgColor rgb="FF92D050"/>
                </patternFill>
              </fill>
            </x14:dxf>
          </x14:cfRule>
          <x14:cfRule type="expression" priority="218" id="{A4436004-0252-4880-A31F-D17283248085}">
            <xm:f>OR(AC20='\Users\Carlos\Documents\MYM\DE\[Ficha_Integral_del_Riesgo_u_Oportunidad D.E.       19-08-2020.xlsm]Datos'!#REF!,AC20='\Users\Carlos\Documents\MYM\DE\[Ficha_Integral_del_Riesgo_u_Oportunidad D.E.       19-08-2020.xlsm]Datos'!#REF!)</xm:f>
            <x14:dxf>
              <fill>
                <patternFill>
                  <bgColor rgb="FFFFFF00"/>
                </patternFill>
              </fill>
            </x14:dxf>
          </x14:cfRule>
          <x14:cfRule type="expression" priority="219" id="{7360E770-A71F-4F16-BCD8-52E53C56034E}">
            <xm:f>OR(AC20='\Users\Carlos\Documents\MYM\DE\[Ficha_Integral_del_Riesgo_u_Oportunidad D.E.       19-08-2020.xlsm]Datos'!#REF!,AC20='\Users\Carlos\Documents\MYM\DE\[Ficha_Integral_del_Riesgo_u_Oportunidad D.E.       19-08-2020.xlsm]Datos'!#REF!)</xm:f>
            <x14:dxf>
              <fill>
                <patternFill>
                  <bgColor rgb="FFFFC000"/>
                </patternFill>
              </fill>
            </x14:dxf>
          </x14:cfRule>
          <x14:cfRule type="expression" priority="220" id="{D66187B3-91E8-4DA9-85E1-C5C5E0F32DDA}">
            <xm:f>OR(AC20='\Users\Carlos\Documents\MYM\DE\[Ficha_Integral_del_Riesgo_u_Oportunidad D.E.       19-08-2020.xlsm]Datos'!#REF!,AC20='\Users\Carlos\Documents\MYM\DE\[Ficha_Integral_del_Riesgo_u_Oportunidad D.E.       19-08-2020.xlsm]Datos'!#REF!)</xm:f>
            <x14:dxf>
              <fill>
                <patternFill>
                  <bgColor rgb="FFFF0000"/>
                </patternFill>
              </fill>
            </x14:dxf>
          </x14:cfRule>
          <xm:sqref>AC20</xm:sqref>
        </x14:conditionalFormatting>
        <x14:conditionalFormatting xmlns:xm="http://schemas.microsoft.com/office/excel/2006/main">
          <x14:cfRule type="expression" priority="199" id="{F111F4AB-476D-4BCF-9360-EAA244306822}">
            <xm:f>OR(M33='\Users\Carlos\Documents\GPE\[GPE - FICHA DE RIESGOS 2020.xlsm]Datos'!#REF!,M33='\Users\Carlos\Documents\GPE\[GPE - FICHA DE RIESGOS 2020.xlsm]Datos'!#REF!)</xm:f>
            <x14:dxf>
              <fill>
                <patternFill>
                  <bgColor rgb="FF92D050"/>
                </patternFill>
              </fill>
            </x14:dxf>
          </x14:cfRule>
          <x14:cfRule type="expression" priority="200" id="{4FD4B624-FBC4-4BE6-8311-BFFB67C5F287}">
            <xm:f>OR(M33='\Users\Carlos\Documents\GPE\[GPE - FICHA DE RIESGOS 2020.xlsm]Datos'!#REF!,M33='\Users\Carlos\Documents\GPE\[GPE - FICHA DE RIESGOS 2020.xlsm]Datos'!#REF!)</xm:f>
            <x14:dxf>
              <fill>
                <patternFill>
                  <bgColor rgb="FFFFFF00"/>
                </patternFill>
              </fill>
            </x14:dxf>
          </x14:cfRule>
          <x14:cfRule type="expression" priority="201" id="{A6DAF648-C19C-44A6-A553-E1F6DA823548}">
            <xm:f>OR(M33='\Users\Carlos\Documents\GPE\[GPE - FICHA DE RIESGOS 2020.xlsm]Datos'!#REF!,M33='\Users\Carlos\Documents\GPE\[GPE - FICHA DE RIESGOS 2020.xlsm]Datos'!#REF!)</xm:f>
            <x14:dxf>
              <fill>
                <patternFill>
                  <bgColor rgb="FFFFC000"/>
                </patternFill>
              </fill>
            </x14:dxf>
          </x14:cfRule>
          <x14:cfRule type="expression" priority="202" id="{4CFC4F73-9D37-455A-A910-BFDE51D8053B}">
            <xm:f>OR(M33='\Users\Carlos\Documents\GPE\[GPE - FICHA DE RIESGOS 2020.xlsm]Datos'!#REF!,M33='\Users\Carlos\Documents\GPE\[GPE - FICHA DE RIESGOS 2020.xlsm]Datos'!#REF!)</xm:f>
            <x14:dxf>
              <fill>
                <patternFill>
                  <bgColor rgb="FFFF0000"/>
                </patternFill>
              </fill>
            </x14:dxf>
          </x14:cfRule>
          <xm:sqref>M33 M36</xm:sqref>
        </x14:conditionalFormatting>
        <x14:conditionalFormatting xmlns:xm="http://schemas.microsoft.com/office/excel/2006/main">
          <x14:cfRule type="cellIs" priority="196" operator="equal" id="{C798858E-D13B-45DC-8EA7-A02D914954AF}">
            <xm:f>'\Users\Carlos\Documents\GPE\[GPE - FICHA DE RIESGOS 2020.xlsm]Datos'!#REF!</xm:f>
            <x14:dxf>
              <fill>
                <patternFill>
                  <bgColor rgb="FF92D050"/>
                </patternFill>
              </fill>
            </x14:dxf>
          </x14:cfRule>
          <x14:cfRule type="cellIs" priority="197" operator="equal" id="{5CE2359A-6D2B-4958-AC1E-DFA5F88747DD}">
            <xm:f>'\Users\Carlos\Documents\GPE\[GPE - FICHA DE RIESGOS 2020.xlsm]Datos'!#REF!</xm:f>
            <x14:dxf>
              <fill>
                <patternFill>
                  <bgColor rgb="FFFFFF00"/>
                </patternFill>
              </fill>
            </x14:dxf>
          </x14:cfRule>
          <x14:cfRule type="cellIs" priority="198" operator="equal" id="{3B5A5C22-2A45-4D3B-849C-EA8214EA4458}">
            <xm:f>'\Users\Carlos\Documents\GPE\[GPE - FICHA DE RIESGOS 2020.xlsm]Datos'!#REF!</xm:f>
            <x14:dxf>
              <fill>
                <patternFill>
                  <bgColor rgb="FFFF0000"/>
                </patternFill>
              </fill>
            </x14:dxf>
          </x14:cfRule>
          <xm:sqref>S33 S36</xm:sqref>
        </x14:conditionalFormatting>
        <x14:conditionalFormatting xmlns:xm="http://schemas.microsoft.com/office/excel/2006/main">
          <x14:cfRule type="cellIs" priority="193" operator="equal" id="{4A40134E-48F0-49BA-BD51-90D682BD5B46}">
            <xm:f>'\Users\Carlos\Documents\GPE\[GPE - FICHA DE RIESGOS 2020.xlsm]Datos'!#REF!</xm:f>
            <x14:dxf>
              <fill>
                <patternFill>
                  <bgColor rgb="FF92D050"/>
                </patternFill>
              </fill>
            </x14:dxf>
          </x14:cfRule>
          <x14:cfRule type="cellIs" priority="194" operator="equal" id="{1F9A3E58-6810-42CF-9F6F-847165B895B7}">
            <xm:f>'\Users\Carlos\Documents\GPE\[GPE - FICHA DE RIESGOS 2020.xlsm]Datos'!#REF!</xm:f>
            <x14:dxf>
              <fill>
                <patternFill>
                  <bgColor rgb="FFFFFF00"/>
                </patternFill>
              </fill>
            </x14:dxf>
          </x14:cfRule>
          <x14:cfRule type="cellIs" priority="195" operator="equal" id="{9ED1B988-7CF5-4C37-A049-387D90751CF5}">
            <xm:f>'\Users\Carlos\Documents\GPE\[GPE - FICHA DE RIESGOS 2020.xlsm]Datos'!#REF!</xm:f>
            <x14:dxf>
              <fill>
                <patternFill>
                  <bgColor rgb="FFFF0000"/>
                </patternFill>
              </fill>
            </x14:dxf>
          </x14:cfRule>
          <xm:sqref>Y33 Y36</xm:sqref>
        </x14:conditionalFormatting>
        <x14:conditionalFormatting xmlns:xm="http://schemas.microsoft.com/office/excel/2006/main">
          <x14:cfRule type="expression" priority="185" id="{BCBEBB17-92C2-4EE1-8C27-91D369B5015E}">
            <xm:f>OR(M40='\Users\Carlos\Documents\GPE\[GPE - FICHA DE RIESGOS 2020.xlsm]Datos'!#REF!,M40='\Users\Carlos\Documents\GPE\[GPE - FICHA DE RIESGOS 2020.xlsm]Datos'!#REF!)</xm:f>
            <x14:dxf>
              <fill>
                <patternFill>
                  <bgColor rgb="FF92D050"/>
                </patternFill>
              </fill>
            </x14:dxf>
          </x14:cfRule>
          <x14:cfRule type="expression" priority="186" id="{11C7FD15-0208-4D00-8EE2-CDE06A814D83}">
            <xm:f>OR(M40='\Users\Carlos\Documents\GPE\[GPE - FICHA DE RIESGOS 2020.xlsm]Datos'!#REF!,M40='\Users\Carlos\Documents\GPE\[GPE - FICHA DE RIESGOS 2020.xlsm]Datos'!#REF!)</xm:f>
            <x14:dxf>
              <fill>
                <patternFill>
                  <bgColor rgb="FFFFFF00"/>
                </patternFill>
              </fill>
            </x14:dxf>
          </x14:cfRule>
          <x14:cfRule type="expression" priority="187" id="{90065236-B10B-4C24-AB6D-6A7093910FBB}">
            <xm:f>OR(M40='\Users\Carlos\Documents\GPE\[GPE - FICHA DE RIESGOS 2020.xlsm]Datos'!#REF!,M40='\Users\Carlos\Documents\GPE\[GPE - FICHA DE RIESGOS 2020.xlsm]Datos'!#REF!)</xm:f>
            <x14:dxf>
              <fill>
                <patternFill>
                  <bgColor rgb="FFFFC000"/>
                </patternFill>
              </fill>
            </x14:dxf>
          </x14:cfRule>
          <x14:cfRule type="expression" priority="188" id="{6ED821A0-1436-4BA5-94CD-0C81AF537A46}">
            <xm:f>OR(M40='\Users\Carlos\Documents\GPE\[GPE - FICHA DE RIESGOS 2020.xlsm]Datos'!#REF!,M40='\Users\Carlos\Documents\GPE\[GPE - FICHA DE RIESGOS 2020.xlsm]Datos'!#REF!)</xm:f>
            <x14:dxf>
              <fill>
                <patternFill>
                  <bgColor rgb="FFFF0000"/>
                </patternFill>
              </fill>
            </x14:dxf>
          </x14:cfRule>
          <xm:sqref>M40</xm:sqref>
        </x14:conditionalFormatting>
        <x14:conditionalFormatting xmlns:xm="http://schemas.microsoft.com/office/excel/2006/main">
          <x14:cfRule type="cellIs" priority="182" operator="equal" id="{B1394395-6096-458B-B90E-29A7FC456879}">
            <xm:f>'\Users\Carlos\Documents\GPE\[GPE - FICHA DE RIESGOS 2020.xlsm]Datos'!#REF!</xm:f>
            <x14:dxf>
              <fill>
                <patternFill>
                  <bgColor rgb="FF92D050"/>
                </patternFill>
              </fill>
            </x14:dxf>
          </x14:cfRule>
          <x14:cfRule type="cellIs" priority="183" operator="equal" id="{474B6DC1-9980-47C3-BD11-FDB7B7AF3DD3}">
            <xm:f>'\Users\Carlos\Documents\GPE\[GPE - FICHA DE RIESGOS 2020.xlsm]Datos'!#REF!</xm:f>
            <x14:dxf>
              <fill>
                <patternFill>
                  <bgColor rgb="FFFFFF00"/>
                </patternFill>
              </fill>
            </x14:dxf>
          </x14:cfRule>
          <x14:cfRule type="cellIs" priority="184" operator="equal" id="{2DDE52EB-4A8F-4060-A550-F299C314F57C}">
            <xm:f>'\Users\Carlos\Documents\GPE\[GPE - FICHA DE RIESGOS 2020.xlsm]Datos'!#REF!</xm:f>
            <x14:dxf>
              <fill>
                <patternFill>
                  <bgColor rgb="FFFF0000"/>
                </patternFill>
              </fill>
            </x14:dxf>
          </x14:cfRule>
          <xm:sqref>S40</xm:sqref>
        </x14:conditionalFormatting>
        <x14:conditionalFormatting xmlns:xm="http://schemas.microsoft.com/office/excel/2006/main">
          <x14:cfRule type="cellIs" priority="179" operator="equal" id="{C00DF4B1-03A5-4B75-83A4-E002BAC07E66}">
            <xm:f>'\Users\Carlos\Documents\GPE\[GPE - FICHA DE RIESGOS 2020.xlsm]Datos'!#REF!</xm:f>
            <x14:dxf>
              <fill>
                <patternFill>
                  <bgColor rgb="FF92D050"/>
                </patternFill>
              </fill>
            </x14:dxf>
          </x14:cfRule>
          <x14:cfRule type="cellIs" priority="180" operator="equal" id="{C33EDC43-8C73-47C9-94A3-106562E69F64}">
            <xm:f>'\Users\Carlos\Documents\GPE\[GPE - FICHA DE RIESGOS 2020.xlsm]Datos'!#REF!</xm:f>
            <x14:dxf>
              <fill>
                <patternFill>
                  <bgColor rgb="FFFFFF00"/>
                </patternFill>
              </fill>
            </x14:dxf>
          </x14:cfRule>
          <x14:cfRule type="cellIs" priority="181" operator="equal" id="{C25E8CBF-BB3E-4C11-BE47-A67D21306C42}">
            <xm:f>'\Users\Carlos\Documents\GPE\[GPE - FICHA DE RIESGOS 2020.xlsm]Datos'!#REF!</xm:f>
            <x14:dxf>
              <fill>
                <patternFill>
                  <bgColor rgb="FFFF0000"/>
                </patternFill>
              </fill>
            </x14:dxf>
          </x14:cfRule>
          <xm:sqref>Y40</xm:sqref>
        </x14:conditionalFormatting>
        <x14:conditionalFormatting xmlns:xm="http://schemas.microsoft.com/office/excel/2006/main">
          <x14:cfRule type="expression" priority="171" id="{7C11A15C-348B-4441-84A4-172193B91D00}">
            <xm:f>OR(M44='\Users\Carlos\Documents\GPE\[GPE - FICHA DE RIESGOS 2020.xlsm]Datos'!#REF!,M44='\Users\Carlos\Documents\GPE\[GPE - FICHA DE RIESGOS 2020.xlsm]Datos'!#REF!)</xm:f>
            <x14:dxf>
              <fill>
                <patternFill>
                  <bgColor rgb="FF92D050"/>
                </patternFill>
              </fill>
            </x14:dxf>
          </x14:cfRule>
          <x14:cfRule type="expression" priority="172" id="{6A4DEB0D-341C-4237-9D3E-2DE638725B43}">
            <xm:f>OR(M44='\Users\Carlos\Documents\GPE\[GPE - FICHA DE RIESGOS 2020.xlsm]Datos'!#REF!,M44='\Users\Carlos\Documents\GPE\[GPE - FICHA DE RIESGOS 2020.xlsm]Datos'!#REF!)</xm:f>
            <x14:dxf>
              <fill>
                <patternFill>
                  <bgColor rgb="FFFFFF00"/>
                </patternFill>
              </fill>
            </x14:dxf>
          </x14:cfRule>
          <x14:cfRule type="expression" priority="173" id="{9839F1DB-8434-4833-8D67-F66F05AE2C8B}">
            <xm:f>OR(M44='\Users\Carlos\Documents\GPE\[GPE - FICHA DE RIESGOS 2020.xlsm]Datos'!#REF!,M44='\Users\Carlos\Documents\GPE\[GPE - FICHA DE RIESGOS 2020.xlsm]Datos'!#REF!)</xm:f>
            <x14:dxf>
              <fill>
                <patternFill>
                  <bgColor rgb="FFFFC000"/>
                </patternFill>
              </fill>
            </x14:dxf>
          </x14:cfRule>
          <x14:cfRule type="expression" priority="174" id="{1C0E19B5-0A3C-4380-A8D8-918CE81C8F72}">
            <xm:f>OR(M44='\Users\Carlos\Documents\GPE\[GPE - FICHA DE RIESGOS 2020.xlsm]Datos'!#REF!,M44='\Users\Carlos\Documents\GPE\[GPE - FICHA DE RIESGOS 2020.xlsm]Datos'!#REF!)</xm:f>
            <x14:dxf>
              <fill>
                <patternFill>
                  <bgColor rgb="FFFF0000"/>
                </patternFill>
              </fill>
            </x14:dxf>
          </x14:cfRule>
          <xm:sqref>M44</xm:sqref>
        </x14:conditionalFormatting>
        <x14:conditionalFormatting xmlns:xm="http://schemas.microsoft.com/office/excel/2006/main">
          <x14:cfRule type="cellIs" priority="168" operator="equal" id="{782284DB-ED45-410D-BE1C-12482BF8D8AC}">
            <xm:f>'\Users\Carlos\Documents\GPE\[GPE - FICHA DE RIESGOS 2020.xlsm]Datos'!#REF!</xm:f>
            <x14:dxf>
              <fill>
                <patternFill>
                  <bgColor rgb="FF92D050"/>
                </patternFill>
              </fill>
            </x14:dxf>
          </x14:cfRule>
          <x14:cfRule type="cellIs" priority="169" operator="equal" id="{3C007F3D-CC40-4981-8D35-42E18E4635D2}">
            <xm:f>'\Users\Carlos\Documents\GPE\[GPE - FICHA DE RIESGOS 2020.xlsm]Datos'!#REF!</xm:f>
            <x14:dxf>
              <fill>
                <patternFill>
                  <bgColor rgb="FFFFFF00"/>
                </patternFill>
              </fill>
            </x14:dxf>
          </x14:cfRule>
          <x14:cfRule type="cellIs" priority="170" operator="equal" id="{B37DB9BF-1256-4BC5-B191-F5FA8516346F}">
            <xm:f>'\Users\Carlos\Documents\GPE\[GPE - FICHA DE RIESGOS 2020.xlsm]Datos'!#REF!</xm:f>
            <x14:dxf>
              <fill>
                <patternFill>
                  <bgColor rgb="FFFF0000"/>
                </patternFill>
              </fill>
            </x14:dxf>
          </x14:cfRule>
          <xm:sqref>S44</xm:sqref>
        </x14:conditionalFormatting>
        <x14:conditionalFormatting xmlns:xm="http://schemas.microsoft.com/office/excel/2006/main">
          <x14:cfRule type="cellIs" priority="165" operator="equal" id="{D35393C4-ACAD-441A-A321-E72558D981DC}">
            <xm:f>'\Users\Carlos\Documents\GPE\[GPE - FICHA DE RIESGOS 2020.xlsm]Datos'!#REF!</xm:f>
            <x14:dxf>
              <fill>
                <patternFill>
                  <bgColor rgb="FF92D050"/>
                </patternFill>
              </fill>
            </x14:dxf>
          </x14:cfRule>
          <x14:cfRule type="cellIs" priority="166" operator="equal" id="{ADC11AE9-E164-4574-9CC2-FCBE0F1D705A}">
            <xm:f>'\Users\Carlos\Documents\GPE\[GPE - FICHA DE RIESGOS 2020.xlsm]Datos'!#REF!</xm:f>
            <x14:dxf>
              <fill>
                <patternFill>
                  <bgColor rgb="FFFFFF00"/>
                </patternFill>
              </fill>
            </x14:dxf>
          </x14:cfRule>
          <x14:cfRule type="cellIs" priority="167" operator="equal" id="{1BBC22A2-5A41-4B78-BC6C-81822BBECCB2}">
            <xm:f>'\Users\Carlos\Documents\GPE\[GPE - FICHA DE RIESGOS 2020.xlsm]Datos'!#REF!</xm:f>
            <x14:dxf>
              <fill>
                <patternFill>
                  <bgColor rgb="FFFF0000"/>
                </patternFill>
              </fill>
            </x14:dxf>
          </x14:cfRule>
          <xm:sqref>Y44</xm:sqref>
        </x14:conditionalFormatting>
        <x14:conditionalFormatting xmlns:xm="http://schemas.microsoft.com/office/excel/2006/main">
          <x14:cfRule type="expression" priority="157" id="{D580A029-1310-4EFE-A35A-3A0B4707D5D3}">
            <xm:f>OR(M61='\Users\Carlos\Documents\GPE\[GPE - FICHA DE RIESGOS 2020.xlsm]Datos'!#REF!,M61='\Users\Carlos\Documents\GPE\[GPE - FICHA DE RIESGOS 2020.xlsm]Datos'!#REF!)</xm:f>
            <x14:dxf>
              <fill>
                <patternFill>
                  <bgColor rgb="FF92D050"/>
                </patternFill>
              </fill>
            </x14:dxf>
          </x14:cfRule>
          <x14:cfRule type="expression" priority="158" id="{5344E262-7CAE-4FC1-B20C-8C5A9E0F5F37}">
            <xm:f>OR(M61='\Users\Carlos\Documents\GPE\[GPE - FICHA DE RIESGOS 2020.xlsm]Datos'!#REF!,M61='\Users\Carlos\Documents\GPE\[GPE - FICHA DE RIESGOS 2020.xlsm]Datos'!#REF!)</xm:f>
            <x14:dxf>
              <fill>
                <patternFill>
                  <bgColor rgb="FFFFFF00"/>
                </patternFill>
              </fill>
            </x14:dxf>
          </x14:cfRule>
          <x14:cfRule type="expression" priority="159" id="{C605ECA0-62F1-4E0B-9F47-442522D9B81B}">
            <xm:f>OR(M61='\Users\Carlos\Documents\GPE\[GPE - FICHA DE RIESGOS 2020.xlsm]Datos'!#REF!,M61='\Users\Carlos\Documents\GPE\[GPE - FICHA DE RIESGOS 2020.xlsm]Datos'!#REF!)</xm:f>
            <x14:dxf>
              <fill>
                <patternFill>
                  <bgColor rgb="FFFFC000"/>
                </patternFill>
              </fill>
            </x14:dxf>
          </x14:cfRule>
          <x14:cfRule type="expression" priority="160" id="{5300247C-45EA-40A8-BFED-32C3EE78C1FF}">
            <xm:f>OR(M61='\Users\Carlos\Documents\GPE\[GPE - FICHA DE RIESGOS 2020.xlsm]Datos'!#REF!,M61='\Users\Carlos\Documents\GPE\[GPE - FICHA DE RIESGOS 2020.xlsm]Datos'!#REF!)</xm:f>
            <x14:dxf>
              <fill>
                <patternFill>
                  <bgColor rgb="FFFF0000"/>
                </patternFill>
              </fill>
            </x14:dxf>
          </x14:cfRule>
          <xm:sqref>M61</xm:sqref>
        </x14:conditionalFormatting>
        <x14:conditionalFormatting xmlns:xm="http://schemas.microsoft.com/office/excel/2006/main">
          <x14:cfRule type="expression" priority="153" id="{E22036F4-82F7-4B27-974A-039FAB5A2D0E}">
            <xm:f>OR(AC61='\Users\Carlos\Documents\GTH\[GTH - FICHA RIESGOS 2020.xlsm]Datos'!#REF!,AC61='\Users\Carlos\Documents\GTH\[GTH - FICHA RIESGOS 2020.xlsm]Datos'!#REF!)</xm:f>
            <x14:dxf>
              <fill>
                <patternFill>
                  <bgColor rgb="FF92D050"/>
                </patternFill>
              </fill>
            </x14:dxf>
          </x14:cfRule>
          <x14:cfRule type="expression" priority="154" id="{EB8FE838-4095-422C-B3EC-4EE3B1233E41}">
            <xm:f>OR(AC61='\Users\Carlos\Documents\GTH\[GTH - FICHA RIESGOS 2020.xlsm]Datos'!#REF!,AC61='\Users\Carlos\Documents\GTH\[GTH - FICHA RIESGOS 2020.xlsm]Datos'!#REF!)</xm:f>
            <x14:dxf>
              <fill>
                <patternFill>
                  <bgColor rgb="FFFFFF00"/>
                </patternFill>
              </fill>
            </x14:dxf>
          </x14:cfRule>
          <x14:cfRule type="expression" priority="155" id="{6867A975-BE51-47DF-BCB6-3E44FAF678AA}">
            <xm:f>OR(AC61='\Users\Carlos\Documents\GTH\[GTH - FICHA RIESGOS 2020.xlsm]Datos'!#REF!,AC61='\Users\Carlos\Documents\GTH\[GTH - FICHA RIESGOS 2020.xlsm]Datos'!#REF!)</xm:f>
            <x14:dxf>
              <fill>
                <patternFill>
                  <bgColor rgb="FFFFC000"/>
                </patternFill>
              </fill>
            </x14:dxf>
          </x14:cfRule>
          <x14:cfRule type="expression" priority="156" id="{66D17E0A-932E-4A5F-88AE-EED63C9DD8A7}">
            <xm:f>OR(AC61='\Users\Carlos\Documents\GTH\[GTH - FICHA RIESGOS 2020.xlsm]Datos'!#REF!,AC61='\Users\Carlos\Documents\GTH\[GTH - FICHA RIESGOS 2020.xlsm]Datos'!#REF!)</xm:f>
            <x14:dxf>
              <fill>
                <patternFill>
                  <bgColor rgb="FFFF0000"/>
                </patternFill>
              </fill>
            </x14:dxf>
          </x14:cfRule>
          <xm:sqref>AC61</xm:sqref>
        </x14:conditionalFormatting>
        <x14:conditionalFormatting xmlns:xm="http://schemas.microsoft.com/office/excel/2006/main">
          <x14:cfRule type="expression" priority="149" id="{FD09B6D4-7FAB-4756-9F4F-7BB333FFC873}">
            <xm:f>OR(AC63='\Users\Carlos\Documents\GTH\[GTH - FICHA RIESGOS 2020.xlsm]Datos'!#REF!,AC63='\Users\Carlos\Documents\GTH\[GTH - FICHA RIESGOS 2020.xlsm]Datos'!#REF!)</xm:f>
            <x14:dxf>
              <fill>
                <patternFill>
                  <bgColor rgb="FF92D050"/>
                </patternFill>
              </fill>
            </x14:dxf>
          </x14:cfRule>
          <x14:cfRule type="expression" priority="150" id="{CF1307AA-8A73-466F-9DD9-540D069C0006}">
            <xm:f>OR(AC63='\Users\Carlos\Documents\GTH\[GTH - FICHA RIESGOS 2020.xlsm]Datos'!#REF!,AC63='\Users\Carlos\Documents\GTH\[GTH - FICHA RIESGOS 2020.xlsm]Datos'!#REF!)</xm:f>
            <x14:dxf>
              <fill>
                <patternFill>
                  <bgColor rgb="FFFFFF00"/>
                </patternFill>
              </fill>
            </x14:dxf>
          </x14:cfRule>
          <x14:cfRule type="expression" priority="151" id="{1DBE4EFE-9136-4F21-938C-BDAF880EFC54}">
            <xm:f>OR(AC63='\Users\Carlos\Documents\GTH\[GTH - FICHA RIESGOS 2020.xlsm]Datos'!#REF!,AC63='\Users\Carlos\Documents\GTH\[GTH - FICHA RIESGOS 2020.xlsm]Datos'!#REF!)</xm:f>
            <x14:dxf>
              <fill>
                <patternFill>
                  <bgColor rgb="FFFFC000"/>
                </patternFill>
              </fill>
            </x14:dxf>
          </x14:cfRule>
          <x14:cfRule type="expression" priority="152" id="{26BE9915-57BB-44F3-A2C6-15213A27E7E1}">
            <xm:f>OR(AC63='\Users\Carlos\Documents\GTH\[GTH - FICHA RIESGOS 2020.xlsm]Datos'!#REF!,AC63='\Users\Carlos\Documents\GTH\[GTH - FICHA RIESGOS 2020.xlsm]Datos'!#REF!)</xm:f>
            <x14:dxf>
              <fill>
                <patternFill>
                  <bgColor rgb="FFFF0000"/>
                </patternFill>
              </fill>
            </x14:dxf>
          </x14:cfRule>
          <xm:sqref>AC63</xm:sqref>
        </x14:conditionalFormatting>
        <x14:conditionalFormatting xmlns:xm="http://schemas.microsoft.com/office/excel/2006/main">
          <x14:cfRule type="expression" priority="145" id="{B2BB0E11-86EC-4679-91BF-1F14F7D98F0C}">
            <xm:f>OR(AC64='\Users\Carlos\Documents\GTH\[GTH - FICHA RIESGOS 2020.xlsm]Datos'!#REF!,AC64='\Users\Carlos\Documents\GTH\[GTH - FICHA RIESGOS 2020.xlsm]Datos'!#REF!)</xm:f>
            <x14:dxf>
              <fill>
                <patternFill>
                  <bgColor rgb="FF92D050"/>
                </patternFill>
              </fill>
            </x14:dxf>
          </x14:cfRule>
          <x14:cfRule type="expression" priority="146" id="{635E5BEC-B7FF-4491-A76A-39D3953BBE59}">
            <xm:f>OR(AC64='\Users\Carlos\Documents\GTH\[GTH - FICHA RIESGOS 2020.xlsm]Datos'!#REF!,AC64='\Users\Carlos\Documents\GTH\[GTH - FICHA RIESGOS 2020.xlsm]Datos'!#REF!)</xm:f>
            <x14:dxf>
              <fill>
                <patternFill>
                  <bgColor rgb="FFFFFF00"/>
                </patternFill>
              </fill>
            </x14:dxf>
          </x14:cfRule>
          <x14:cfRule type="expression" priority="147" id="{D125A655-369B-4D94-AAFB-7EC8D05103C1}">
            <xm:f>OR(AC64='\Users\Carlos\Documents\GTH\[GTH - FICHA RIESGOS 2020.xlsm]Datos'!#REF!,AC64='\Users\Carlos\Documents\GTH\[GTH - FICHA RIESGOS 2020.xlsm]Datos'!#REF!)</xm:f>
            <x14:dxf>
              <fill>
                <patternFill>
                  <bgColor rgb="FFFFC000"/>
                </patternFill>
              </fill>
            </x14:dxf>
          </x14:cfRule>
          <x14:cfRule type="expression" priority="148" id="{1C50442F-2B30-44D6-A997-015221419071}">
            <xm:f>OR(AC64='\Users\Carlos\Documents\GTH\[GTH - FICHA RIESGOS 2020.xlsm]Datos'!#REF!,AC64='\Users\Carlos\Documents\GTH\[GTH - FICHA RIESGOS 2020.xlsm]Datos'!#REF!)</xm:f>
            <x14:dxf>
              <fill>
                <patternFill>
                  <bgColor rgb="FFFF0000"/>
                </patternFill>
              </fill>
            </x14:dxf>
          </x14:cfRule>
          <xm:sqref>AC64</xm:sqref>
        </x14:conditionalFormatting>
        <x14:conditionalFormatting xmlns:xm="http://schemas.microsoft.com/office/excel/2006/main">
          <x14:cfRule type="expression" priority="141" id="{DD68D6A0-A7D9-4264-8B16-01A57A938DF3}">
            <xm:f>OR(AC66='\Users\Carlos\Documents\MYM\[V.3 MYM DEF. RIESGOS 18-08-2020.xlsx]Datos'!#REF!,AC66='\Users\Carlos\Documents\MYM\[V.3 MYM DEF. RIESGOS 18-08-2020.xlsx]Datos'!#REF!)</xm:f>
            <x14:dxf>
              <fill>
                <patternFill>
                  <bgColor rgb="FF92D050"/>
                </patternFill>
              </fill>
            </x14:dxf>
          </x14:cfRule>
          <x14:cfRule type="expression" priority="142" id="{5C6C7087-CB7D-43AF-84A4-9D29907652EB}">
            <xm:f>OR(AC66='\Users\Carlos\Documents\MYM\[V.3 MYM DEF. RIESGOS 18-08-2020.xlsx]Datos'!#REF!,AC66='\Users\Carlos\Documents\MYM\[V.3 MYM DEF. RIESGOS 18-08-2020.xlsx]Datos'!#REF!)</xm:f>
            <x14:dxf>
              <fill>
                <patternFill>
                  <bgColor rgb="FFFFFF00"/>
                </patternFill>
              </fill>
            </x14:dxf>
          </x14:cfRule>
          <x14:cfRule type="expression" priority="143" id="{8DF796F0-DFEA-4ADF-8A38-C1E52287906E}">
            <xm:f>OR(AC66='\Users\Carlos\Documents\MYM\[V.3 MYM DEF. RIESGOS 18-08-2020.xlsx]Datos'!#REF!,AC66='\Users\Carlos\Documents\MYM\[V.3 MYM DEF. RIESGOS 18-08-2020.xlsx]Datos'!#REF!)</xm:f>
            <x14:dxf>
              <fill>
                <patternFill>
                  <bgColor rgb="FFFFC000"/>
                </patternFill>
              </fill>
            </x14:dxf>
          </x14:cfRule>
          <x14:cfRule type="expression" priority="144" id="{D9CCB683-7930-47AD-B323-EF643D3FDEC2}">
            <xm:f>OR(AC66='\Users\Carlos\Documents\MYM\[V.3 MYM DEF. RIESGOS 18-08-2020.xlsx]Datos'!#REF!,AC66='\Users\Carlos\Documents\MYM\[V.3 MYM DEF. RIESGOS 18-08-2020.xlsx]Datos'!#REF!)</xm:f>
            <x14:dxf>
              <fill>
                <patternFill>
                  <bgColor rgb="FFFF0000"/>
                </patternFill>
              </fill>
            </x14:dxf>
          </x14:cfRule>
          <xm:sqref>AC66</xm:sqref>
        </x14:conditionalFormatting>
        <x14:conditionalFormatting xmlns:xm="http://schemas.microsoft.com/office/excel/2006/main">
          <x14:cfRule type="expression" priority="137" id="{850EAAC8-FED3-476C-B326-0B3C50A02185}">
            <xm:f>OR(AC53='\Users\Carlos\Documents\MYM\[V.3 MYM DEF. RIESGOS 18-08-2020.xlsx]Datos'!#REF!,AC53='\Users\Carlos\Documents\MYM\[V.3 MYM DEF. RIESGOS 18-08-2020.xlsx]Datos'!#REF!)</xm:f>
            <x14:dxf>
              <fill>
                <patternFill>
                  <bgColor rgb="FF92D050"/>
                </patternFill>
              </fill>
            </x14:dxf>
          </x14:cfRule>
          <x14:cfRule type="expression" priority="138" id="{DBE5CA88-CB2A-4EC6-9CA2-652CB853FF51}">
            <xm:f>OR(AC53='\Users\Carlos\Documents\MYM\[V.3 MYM DEF. RIESGOS 18-08-2020.xlsx]Datos'!#REF!,AC53='\Users\Carlos\Documents\MYM\[V.3 MYM DEF. RIESGOS 18-08-2020.xlsx]Datos'!#REF!)</xm:f>
            <x14:dxf>
              <fill>
                <patternFill>
                  <bgColor rgb="FFFFFF00"/>
                </patternFill>
              </fill>
            </x14:dxf>
          </x14:cfRule>
          <x14:cfRule type="expression" priority="139" id="{599A5F00-CAEF-4934-92AC-A526A2D140BA}">
            <xm:f>OR(AC53='\Users\Carlos\Documents\MYM\[V.3 MYM DEF. RIESGOS 18-08-2020.xlsx]Datos'!#REF!,AC53='\Users\Carlos\Documents\MYM\[V.3 MYM DEF. RIESGOS 18-08-2020.xlsx]Datos'!#REF!)</xm:f>
            <x14:dxf>
              <fill>
                <patternFill>
                  <bgColor rgb="FFFFC000"/>
                </patternFill>
              </fill>
            </x14:dxf>
          </x14:cfRule>
          <x14:cfRule type="expression" priority="140" id="{566B44FC-1BEA-41B6-8BB0-BCE932494BD2}">
            <xm:f>OR(AC53='\Users\Carlos\Documents\MYM\[V.3 MYM DEF. RIESGOS 18-08-2020.xlsx]Datos'!#REF!,AC53='\Users\Carlos\Documents\MYM\[V.3 MYM DEF. RIESGOS 18-08-2020.xlsx]Datos'!#REF!)</xm:f>
            <x14:dxf>
              <fill>
                <patternFill>
                  <bgColor rgb="FFFF0000"/>
                </patternFill>
              </fill>
            </x14:dxf>
          </x14:cfRule>
          <xm:sqref>AC53</xm:sqref>
        </x14:conditionalFormatting>
        <x14:conditionalFormatting xmlns:xm="http://schemas.microsoft.com/office/excel/2006/main">
          <x14:cfRule type="expression" priority="133" id="{08FD86A3-8577-423C-9930-B16BAE52E87A}">
            <xm:f>OR(AC40='\Users\Carlos\Documents\MYM\[V.3 MYM DEF. RIESGOS 18-08-2020.xlsx]Datos'!#REF!,AC40='\Users\Carlos\Documents\MYM\[V.3 MYM DEF. RIESGOS 18-08-2020.xlsx]Datos'!#REF!)</xm:f>
            <x14:dxf>
              <fill>
                <patternFill>
                  <bgColor rgb="FF92D050"/>
                </patternFill>
              </fill>
            </x14:dxf>
          </x14:cfRule>
          <x14:cfRule type="expression" priority="134" id="{0021879D-5738-4E9D-A9D0-AC4B3EEC24D9}">
            <xm:f>OR(AC40='\Users\Carlos\Documents\MYM\[V.3 MYM DEF. RIESGOS 18-08-2020.xlsx]Datos'!#REF!,AC40='\Users\Carlos\Documents\MYM\[V.3 MYM DEF. RIESGOS 18-08-2020.xlsx]Datos'!#REF!)</xm:f>
            <x14:dxf>
              <fill>
                <patternFill>
                  <bgColor rgb="FFFFFF00"/>
                </patternFill>
              </fill>
            </x14:dxf>
          </x14:cfRule>
          <x14:cfRule type="expression" priority="135" id="{30C55447-2471-40EC-A6AD-4AC49CD4D8DF}">
            <xm:f>OR(AC40='\Users\Carlos\Documents\MYM\[V.3 MYM DEF. RIESGOS 18-08-2020.xlsx]Datos'!#REF!,AC40='\Users\Carlos\Documents\MYM\[V.3 MYM DEF. RIESGOS 18-08-2020.xlsx]Datos'!#REF!)</xm:f>
            <x14:dxf>
              <fill>
                <patternFill>
                  <bgColor rgb="FFFFC000"/>
                </patternFill>
              </fill>
            </x14:dxf>
          </x14:cfRule>
          <x14:cfRule type="expression" priority="136" id="{E3808811-F4FC-4E26-AB8C-ADF6510FBA7E}">
            <xm:f>OR(AC40='\Users\Carlos\Documents\MYM\[V.3 MYM DEF. RIESGOS 18-08-2020.xlsx]Datos'!#REF!,AC40='\Users\Carlos\Documents\MYM\[V.3 MYM DEF. RIESGOS 18-08-2020.xlsx]Datos'!#REF!)</xm:f>
            <x14:dxf>
              <fill>
                <patternFill>
                  <bgColor rgb="FFFF0000"/>
                </patternFill>
              </fill>
            </x14:dxf>
          </x14:cfRule>
          <xm:sqref>AC40</xm:sqref>
        </x14:conditionalFormatting>
        <x14:conditionalFormatting xmlns:xm="http://schemas.microsoft.com/office/excel/2006/main">
          <x14:cfRule type="expression" priority="129" id="{120ABC1C-373C-4A45-8A4B-39A1FCCFFF88}">
            <xm:f>OR(AC36='\Users\Carlos\Documents\MYM\[V.3 MYM DEF. RIESGOS 18-08-2020.xlsx]Datos'!#REF!,AC36='\Users\Carlos\Documents\MYM\[V.3 MYM DEF. RIESGOS 18-08-2020.xlsx]Datos'!#REF!)</xm:f>
            <x14:dxf>
              <fill>
                <patternFill>
                  <bgColor rgb="FF92D050"/>
                </patternFill>
              </fill>
            </x14:dxf>
          </x14:cfRule>
          <x14:cfRule type="expression" priority="130" id="{A9313FBA-BE7D-4674-8306-2AD45D71B04E}">
            <xm:f>OR(AC36='\Users\Carlos\Documents\MYM\[V.3 MYM DEF. RIESGOS 18-08-2020.xlsx]Datos'!#REF!,AC36='\Users\Carlos\Documents\MYM\[V.3 MYM DEF. RIESGOS 18-08-2020.xlsx]Datos'!#REF!)</xm:f>
            <x14:dxf>
              <fill>
                <patternFill>
                  <bgColor rgb="FFFFFF00"/>
                </patternFill>
              </fill>
            </x14:dxf>
          </x14:cfRule>
          <x14:cfRule type="expression" priority="131" id="{5687F80F-DCAE-4242-8716-C994390D50E5}">
            <xm:f>OR(AC36='\Users\Carlos\Documents\MYM\[V.3 MYM DEF. RIESGOS 18-08-2020.xlsx]Datos'!#REF!,AC36='\Users\Carlos\Documents\MYM\[V.3 MYM DEF. RIESGOS 18-08-2020.xlsx]Datos'!#REF!)</xm:f>
            <x14:dxf>
              <fill>
                <patternFill>
                  <bgColor rgb="FFFFC000"/>
                </patternFill>
              </fill>
            </x14:dxf>
          </x14:cfRule>
          <x14:cfRule type="expression" priority="132" id="{33334C32-5DBE-4913-852E-8CA5CB007FDC}">
            <xm:f>OR(AC36='\Users\Carlos\Documents\MYM\[V.3 MYM DEF. RIESGOS 18-08-2020.xlsx]Datos'!#REF!,AC36='\Users\Carlos\Documents\MYM\[V.3 MYM DEF. RIESGOS 18-08-2020.xlsx]Datos'!#REF!)</xm:f>
            <x14:dxf>
              <fill>
                <patternFill>
                  <bgColor rgb="FFFF0000"/>
                </patternFill>
              </fill>
            </x14:dxf>
          </x14:cfRule>
          <xm:sqref>AC36</xm:sqref>
        </x14:conditionalFormatting>
        <x14:conditionalFormatting xmlns:xm="http://schemas.microsoft.com/office/excel/2006/main">
          <x14:cfRule type="expression" priority="125" id="{FF8E5D66-2E84-4015-A037-99C96741E220}">
            <xm:f>OR(AC33='\Users\Carlos\Documents\MYM\[V.3 MYM DEF. RIESGOS 18-08-2020.xlsx]Datos'!#REF!,AC33='\Users\Carlos\Documents\MYM\[V.3 MYM DEF. RIESGOS 18-08-2020.xlsx]Datos'!#REF!)</xm:f>
            <x14:dxf>
              <fill>
                <patternFill>
                  <bgColor rgb="FF92D050"/>
                </patternFill>
              </fill>
            </x14:dxf>
          </x14:cfRule>
          <x14:cfRule type="expression" priority="126" id="{2A9732C4-BE79-4D4B-9F69-3F3D3C6EB1A1}">
            <xm:f>OR(AC33='\Users\Carlos\Documents\MYM\[V.3 MYM DEF. RIESGOS 18-08-2020.xlsx]Datos'!#REF!,AC33='\Users\Carlos\Documents\MYM\[V.3 MYM DEF. RIESGOS 18-08-2020.xlsx]Datos'!#REF!)</xm:f>
            <x14:dxf>
              <fill>
                <patternFill>
                  <bgColor rgb="FFFFFF00"/>
                </patternFill>
              </fill>
            </x14:dxf>
          </x14:cfRule>
          <x14:cfRule type="expression" priority="127" id="{9114557C-6E35-4385-A8B7-25F06DE79AA6}">
            <xm:f>OR(AC33='\Users\Carlos\Documents\MYM\[V.3 MYM DEF. RIESGOS 18-08-2020.xlsx]Datos'!#REF!,AC33='\Users\Carlos\Documents\MYM\[V.3 MYM DEF. RIESGOS 18-08-2020.xlsx]Datos'!#REF!)</xm:f>
            <x14:dxf>
              <fill>
                <patternFill>
                  <bgColor rgb="FFFFC000"/>
                </patternFill>
              </fill>
            </x14:dxf>
          </x14:cfRule>
          <x14:cfRule type="expression" priority="128" id="{30869E7A-CAFC-4B3A-B202-395466DC1DC3}">
            <xm:f>OR(AC33='\Users\Carlos\Documents\MYM\[V.3 MYM DEF. RIESGOS 18-08-2020.xlsx]Datos'!#REF!,AC33='\Users\Carlos\Documents\MYM\[V.3 MYM DEF. RIESGOS 18-08-2020.xlsx]Datos'!#REF!)</xm:f>
            <x14:dxf>
              <fill>
                <patternFill>
                  <bgColor rgb="FFFF0000"/>
                </patternFill>
              </fill>
            </x14:dxf>
          </x14:cfRule>
          <xm:sqref>AC33</xm:sqref>
        </x14:conditionalFormatting>
        <x14:conditionalFormatting xmlns:xm="http://schemas.microsoft.com/office/excel/2006/main">
          <x14:cfRule type="expression" priority="121" id="{E3DC18E6-6BBB-4000-B63D-691F248CFD38}">
            <xm:f>OR(AC44='\Users\Carlos\Documents\GPE\[GPE - FICHA DE RIESGOS 2020.xlsm]Datos'!#REF!,AC44='\Users\Carlos\Documents\GPE\[GPE - FICHA DE RIESGOS 2020.xlsm]Datos'!#REF!)</xm:f>
            <x14:dxf>
              <fill>
                <patternFill>
                  <bgColor rgb="FF92D050"/>
                </patternFill>
              </fill>
            </x14:dxf>
          </x14:cfRule>
          <x14:cfRule type="expression" priority="122" id="{D3929637-3FAA-4DD5-9B4D-BBCF97945499}">
            <xm:f>OR(AC44='\Users\Carlos\Documents\GPE\[GPE - FICHA DE RIESGOS 2020.xlsm]Datos'!#REF!,AC44='\Users\Carlos\Documents\GPE\[GPE - FICHA DE RIESGOS 2020.xlsm]Datos'!#REF!)</xm:f>
            <x14:dxf>
              <fill>
                <patternFill>
                  <bgColor rgb="FFFFFF00"/>
                </patternFill>
              </fill>
            </x14:dxf>
          </x14:cfRule>
          <x14:cfRule type="expression" priority="123" id="{2F45AB72-D7A3-438E-8408-5E063E6FC3EF}">
            <xm:f>OR(AC44='\Users\Carlos\Documents\GPE\[GPE - FICHA DE RIESGOS 2020.xlsm]Datos'!#REF!,AC44='\Users\Carlos\Documents\GPE\[GPE - FICHA DE RIESGOS 2020.xlsm]Datos'!#REF!)</xm:f>
            <x14:dxf>
              <fill>
                <patternFill>
                  <bgColor rgb="FFFFC000"/>
                </patternFill>
              </fill>
            </x14:dxf>
          </x14:cfRule>
          <x14:cfRule type="expression" priority="124" id="{70001635-21C5-4F6D-8DF0-F583480AB2DA}">
            <xm:f>OR(AC44='\Users\Carlos\Documents\GPE\[GPE - FICHA DE RIESGOS 2020.xlsm]Datos'!#REF!,AC44='\Users\Carlos\Documents\GPE\[GPE - FICHA DE RIESGOS 2020.xlsm]Datos'!#REF!)</xm:f>
            <x14:dxf>
              <fill>
                <patternFill>
                  <bgColor rgb="FFFF0000"/>
                </patternFill>
              </fill>
            </x14:dxf>
          </x14:cfRule>
          <xm:sqref>AC44</xm:sqref>
        </x14:conditionalFormatting>
        <x14:conditionalFormatting xmlns:xm="http://schemas.microsoft.com/office/excel/2006/main">
          <x14:cfRule type="expression" priority="117" id="{1FD02D31-F2C0-426C-BCE9-6940B339EAD2}">
            <xm:f>OR(M98='\Users\johat\Downloads\[Ficha_Integral_del_Riesgo_u_Oportunidad por procesos TI Obs. CarlosC Obs DZ.xlsm]Datos'!#REF!,M98='\Users\johat\Downloads\[Ficha_Integral_del_Riesgo_u_Oportunidad por procesos TI Obs. CarlosC Obs DZ.xlsm]Datos'!#REF!)</xm:f>
            <x14:dxf>
              <fill>
                <patternFill>
                  <bgColor rgb="FF92D050"/>
                </patternFill>
              </fill>
            </x14:dxf>
          </x14:cfRule>
          <x14:cfRule type="expression" priority="118" id="{C8CD2EAF-EDEF-4305-AF5B-2FDA6BE603E0}">
            <xm:f>OR(M98='\Users\johat\Downloads\[Ficha_Integral_del_Riesgo_u_Oportunidad por procesos TI Obs. CarlosC Obs DZ.xlsm]Datos'!#REF!,M98='\Users\johat\Downloads\[Ficha_Integral_del_Riesgo_u_Oportunidad por procesos TI Obs. CarlosC Obs DZ.xlsm]Datos'!#REF!)</xm:f>
            <x14:dxf>
              <fill>
                <patternFill>
                  <bgColor rgb="FFFFFF00"/>
                </patternFill>
              </fill>
            </x14:dxf>
          </x14:cfRule>
          <x14:cfRule type="expression" priority="119" id="{177EADA7-89AF-4BBB-9EE1-568608B2029C}">
            <xm:f>OR(M98='\Users\johat\Downloads\[Ficha_Integral_del_Riesgo_u_Oportunidad por procesos TI Obs. CarlosC Obs DZ.xlsm]Datos'!#REF!,M98='\Users\johat\Downloads\[Ficha_Integral_del_Riesgo_u_Oportunidad por procesos TI Obs. CarlosC Obs DZ.xlsm]Datos'!#REF!)</xm:f>
            <x14:dxf>
              <fill>
                <patternFill>
                  <bgColor rgb="FFFFC000"/>
                </patternFill>
              </fill>
            </x14:dxf>
          </x14:cfRule>
          <x14:cfRule type="expression" priority="120" id="{2066227F-2A78-4CD9-A7A5-659206282940}">
            <xm:f>OR(M98='\Users\johat\Downloads\[Ficha_Integral_del_Riesgo_u_Oportunidad por procesos TI Obs. CarlosC Obs DZ.xlsm]Datos'!#REF!,M98='\Users\johat\Downloads\[Ficha_Integral_del_Riesgo_u_Oportunidad por procesos TI Obs. CarlosC Obs DZ.xlsm]Datos'!#REF!)</xm:f>
            <x14:dxf>
              <fill>
                <patternFill>
                  <bgColor rgb="FFFF0000"/>
                </patternFill>
              </fill>
            </x14:dxf>
          </x14:cfRule>
          <xm:sqref>M98 M100 M103</xm:sqref>
        </x14:conditionalFormatting>
        <x14:conditionalFormatting xmlns:xm="http://schemas.microsoft.com/office/excel/2006/main">
          <x14:cfRule type="cellIs" priority="114" operator="equal" id="{5BB4BB72-DEC3-4E66-A939-C949BE9C0DEC}">
            <xm:f>'\Users\johat\Downloads\[Ficha_Integral_del_Riesgo_u_Oportunidad por procesos TI Obs. CarlosC Obs DZ.xlsm]Datos'!#REF!</xm:f>
            <x14:dxf>
              <fill>
                <patternFill>
                  <bgColor rgb="FF92D050"/>
                </patternFill>
              </fill>
            </x14:dxf>
          </x14:cfRule>
          <x14:cfRule type="cellIs" priority="115" operator="equal" id="{A01AC7D6-126C-467A-B086-7F9FE0B3DDD6}">
            <xm:f>'\Users\johat\Downloads\[Ficha_Integral_del_Riesgo_u_Oportunidad por procesos TI Obs. CarlosC Obs DZ.xlsm]Datos'!#REF!</xm:f>
            <x14:dxf>
              <fill>
                <patternFill>
                  <bgColor rgb="FFFFFF00"/>
                </patternFill>
              </fill>
            </x14:dxf>
          </x14:cfRule>
          <x14:cfRule type="cellIs" priority="116" operator="equal" id="{9F3AC5C2-85A9-419C-A820-6261DA7E5BA6}">
            <xm:f>'\Users\johat\Downloads\[Ficha_Integral_del_Riesgo_u_Oportunidad por procesos TI Obs. CarlosC Obs DZ.xlsm]Datos'!#REF!</xm:f>
            <x14:dxf>
              <fill>
                <patternFill>
                  <bgColor rgb="FFFF0000"/>
                </patternFill>
              </fill>
            </x14:dxf>
          </x14:cfRule>
          <xm:sqref>S98 S100 S103</xm:sqref>
        </x14:conditionalFormatting>
        <x14:conditionalFormatting xmlns:xm="http://schemas.microsoft.com/office/excel/2006/main">
          <x14:cfRule type="cellIs" priority="111" operator="equal" id="{7C6E267D-33E6-41EA-AA7E-F3AC11D9E078}">
            <xm:f>'\Users\johat\Downloads\[Ficha_Integral_del_Riesgo_u_Oportunidad por procesos TI Obs. CarlosC Obs DZ.xlsm]Datos'!#REF!</xm:f>
            <x14:dxf>
              <fill>
                <patternFill>
                  <bgColor rgb="FF92D050"/>
                </patternFill>
              </fill>
            </x14:dxf>
          </x14:cfRule>
          <x14:cfRule type="cellIs" priority="112" operator="equal" id="{2708CC8D-71AE-4F15-9A09-9799D60BF6A3}">
            <xm:f>'\Users\johat\Downloads\[Ficha_Integral_del_Riesgo_u_Oportunidad por procesos TI Obs. CarlosC Obs DZ.xlsm]Datos'!#REF!</xm:f>
            <x14:dxf>
              <fill>
                <patternFill>
                  <bgColor rgb="FFFFFF00"/>
                </patternFill>
              </fill>
            </x14:dxf>
          </x14:cfRule>
          <x14:cfRule type="cellIs" priority="113" operator="equal" id="{17E51768-2A62-445F-AFCC-2BB9330CA795}">
            <xm:f>'\Users\johat\Downloads\[Ficha_Integral_del_Riesgo_u_Oportunidad por procesos TI Obs. CarlosC Obs DZ.xlsm]Datos'!#REF!</xm:f>
            <x14:dxf>
              <fill>
                <patternFill>
                  <bgColor rgb="FFFF0000"/>
                </patternFill>
              </fill>
            </x14:dxf>
          </x14:cfRule>
          <xm:sqref>Y98 Y100 Y103</xm:sqref>
        </x14:conditionalFormatting>
        <x14:conditionalFormatting xmlns:xm="http://schemas.microsoft.com/office/excel/2006/main">
          <x14:cfRule type="expression" priority="103" id="{560FA9F9-5A96-4643-95B7-9DA3AF883FD6}">
            <xm:f>OR(AC98='\Users\Carlos\Documents\MYM\DE\[Ficha_Integral_del_Riesgo_u_Oportunidad D.E.       19-08-2020.xlsm]Datos'!#REF!,AC98='\Users\Carlos\Documents\MYM\DE\[Ficha_Integral_del_Riesgo_u_Oportunidad D.E.       19-08-2020.xlsm]Datos'!#REF!)</xm:f>
            <x14:dxf>
              <fill>
                <patternFill>
                  <bgColor rgb="FF92D050"/>
                </patternFill>
              </fill>
            </x14:dxf>
          </x14:cfRule>
          <x14:cfRule type="expression" priority="104" id="{7CD76C2D-F890-4068-9212-D5F48D5DFE0C}">
            <xm:f>OR(AC98='\Users\Carlos\Documents\MYM\DE\[Ficha_Integral_del_Riesgo_u_Oportunidad D.E.       19-08-2020.xlsm]Datos'!#REF!,AC98='\Users\Carlos\Documents\MYM\DE\[Ficha_Integral_del_Riesgo_u_Oportunidad D.E.       19-08-2020.xlsm]Datos'!#REF!)</xm:f>
            <x14:dxf>
              <fill>
                <patternFill>
                  <bgColor rgb="FFFFFF00"/>
                </patternFill>
              </fill>
            </x14:dxf>
          </x14:cfRule>
          <x14:cfRule type="expression" priority="105" id="{9AC4BDDF-D8CE-4E7E-9A5A-EB206F2327BC}">
            <xm:f>OR(AC98='\Users\Carlos\Documents\MYM\DE\[Ficha_Integral_del_Riesgo_u_Oportunidad D.E.       19-08-2020.xlsm]Datos'!#REF!,AC98='\Users\Carlos\Documents\MYM\DE\[Ficha_Integral_del_Riesgo_u_Oportunidad D.E.       19-08-2020.xlsm]Datos'!#REF!)</xm:f>
            <x14:dxf>
              <fill>
                <patternFill>
                  <bgColor rgb="FFFFC000"/>
                </patternFill>
              </fill>
            </x14:dxf>
          </x14:cfRule>
          <x14:cfRule type="expression" priority="106" id="{6621C997-0FAA-4894-B327-D6E469579CC6}">
            <xm:f>OR(AC98='\Users\Carlos\Documents\MYM\DE\[Ficha_Integral_del_Riesgo_u_Oportunidad D.E.       19-08-2020.xlsm]Datos'!#REF!,AC98='\Users\Carlos\Documents\MYM\DE\[Ficha_Integral_del_Riesgo_u_Oportunidad D.E.       19-08-2020.xlsm]Datos'!#REF!)</xm:f>
            <x14:dxf>
              <fill>
                <patternFill>
                  <bgColor rgb="FFFF0000"/>
                </patternFill>
              </fill>
            </x14:dxf>
          </x14:cfRule>
          <xm:sqref>AC98</xm:sqref>
        </x14:conditionalFormatting>
        <x14:conditionalFormatting xmlns:xm="http://schemas.microsoft.com/office/excel/2006/main">
          <x14:cfRule type="expression" priority="99" id="{89FBE9D0-A31C-4F37-933D-573308ABB454}">
            <xm:f>OR(AC100='\Users\Carlos\Documents\MYM\DE\[Ficha_Integral_del_Riesgo_u_Oportunidad D.E.       19-08-2020.xlsm]Datos'!#REF!,AC100='\Users\Carlos\Documents\MYM\DE\[Ficha_Integral_del_Riesgo_u_Oportunidad D.E.       19-08-2020.xlsm]Datos'!#REF!)</xm:f>
            <x14:dxf>
              <fill>
                <patternFill>
                  <bgColor rgb="FF92D050"/>
                </patternFill>
              </fill>
            </x14:dxf>
          </x14:cfRule>
          <x14:cfRule type="expression" priority="100" id="{71D2804D-5EF4-4508-A730-3115BA0B4577}">
            <xm:f>OR(AC100='\Users\Carlos\Documents\MYM\DE\[Ficha_Integral_del_Riesgo_u_Oportunidad D.E.       19-08-2020.xlsm]Datos'!#REF!,AC100='\Users\Carlos\Documents\MYM\DE\[Ficha_Integral_del_Riesgo_u_Oportunidad D.E.       19-08-2020.xlsm]Datos'!#REF!)</xm:f>
            <x14:dxf>
              <fill>
                <patternFill>
                  <bgColor rgb="FFFFFF00"/>
                </patternFill>
              </fill>
            </x14:dxf>
          </x14:cfRule>
          <x14:cfRule type="expression" priority="101" id="{D9B6475E-2FDF-4AE9-AAA5-B98895FDC56B}">
            <xm:f>OR(AC100='\Users\Carlos\Documents\MYM\DE\[Ficha_Integral_del_Riesgo_u_Oportunidad D.E.       19-08-2020.xlsm]Datos'!#REF!,AC100='\Users\Carlos\Documents\MYM\DE\[Ficha_Integral_del_Riesgo_u_Oportunidad D.E.       19-08-2020.xlsm]Datos'!#REF!)</xm:f>
            <x14:dxf>
              <fill>
                <patternFill>
                  <bgColor rgb="FFFFC000"/>
                </patternFill>
              </fill>
            </x14:dxf>
          </x14:cfRule>
          <x14:cfRule type="expression" priority="102" id="{87AC9506-9EFC-4266-A4FA-D105A8C53436}">
            <xm:f>OR(AC100='\Users\Carlos\Documents\MYM\DE\[Ficha_Integral_del_Riesgo_u_Oportunidad D.E.       19-08-2020.xlsm]Datos'!#REF!,AC100='\Users\Carlos\Documents\MYM\DE\[Ficha_Integral_del_Riesgo_u_Oportunidad D.E.       19-08-2020.xlsm]Datos'!#REF!)</xm:f>
            <x14:dxf>
              <fill>
                <patternFill>
                  <bgColor rgb="FFFF0000"/>
                </patternFill>
              </fill>
            </x14:dxf>
          </x14:cfRule>
          <xm:sqref>AC100</xm:sqref>
        </x14:conditionalFormatting>
        <x14:conditionalFormatting xmlns:xm="http://schemas.microsoft.com/office/excel/2006/main">
          <x14:cfRule type="expression" priority="95" id="{B394174A-A100-49E5-884E-CAB1E3EAF8BC}">
            <xm:f>OR(AC103='\Users\Carlos\Documents\MYM\[V.3 MYM DEF. RIESGOS 18-08-2020.xlsx]Datos'!#REF!,AC103='\Users\Carlos\Documents\MYM\[V.3 MYM DEF. RIESGOS 18-08-2020.xlsx]Datos'!#REF!)</xm:f>
            <x14:dxf>
              <fill>
                <patternFill>
                  <bgColor rgb="FF92D050"/>
                </patternFill>
              </fill>
            </x14:dxf>
          </x14:cfRule>
          <x14:cfRule type="expression" priority="96" id="{B170207E-CB9F-4D90-B558-8B3C0A2EAF4D}">
            <xm:f>OR(AC103='\Users\Carlos\Documents\MYM\[V.3 MYM DEF. RIESGOS 18-08-2020.xlsx]Datos'!#REF!,AC103='\Users\Carlos\Documents\MYM\[V.3 MYM DEF. RIESGOS 18-08-2020.xlsx]Datos'!#REF!)</xm:f>
            <x14:dxf>
              <fill>
                <patternFill>
                  <bgColor rgb="FFFFFF00"/>
                </patternFill>
              </fill>
            </x14:dxf>
          </x14:cfRule>
          <x14:cfRule type="expression" priority="97" id="{A3548C9E-6566-4089-BAC3-8FFA6E379FAA}">
            <xm:f>OR(AC103='\Users\Carlos\Documents\MYM\[V.3 MYM DEF. RIESGOS 18-08-2020.xlsx]Datos'!#REF!,AC103='\Users\Carlos\Documents\MYM\[V.3 MYM DEF. RIESGOS 18-08-2020.xlsx]Datos'!#REF!)</xm:f>
            <x14:dxf>
              <fill>
                <patternFill>
                  <bgColor rgb="FFFFC000"/>
                </patternFill>
              </fill>
            </x14:dxf>
          </x14:cfRule>
          <x14:cfRule type="expression" priority="98" id="{602DA4E7-9E4B-43A1-9776-BF6FE613DF4A}">
            <xm:f>OR(AC103='\Users\Carlos\Documents\MYM\[V.3 MYM DEF. RIESGOS 18-08-2020.xlsx]Datos'!#REF!,AC103='\Users\Carlos\Documents\MYM\[V.3 MYM DEF. RIESGOS 18-08-2020.xlsx]Datos'!#REF!)</xm:f>
            <x14:dxf>
              <fill>
                <patternFill>
                  <bgColor rgb="FFFF0000"/>
                </patternFill>
              </fill>
            </x14:dxf>
          </x14:cfRule>
          <xm:sqref>AC103</xm:sqref>
        </x14:conditionalFormatting>
        <x14:conditionalFormatting xmlns:xm="http://schemas.microsoft.com/office/excel/2006/main">
          <x14:cfRule type="expression" priority="91" id="{16E0E481-C6ED-4C88-8590-E133591A303D}">
            <xm:f>OR(M66='\Users\Carlos\Documents\AJ\[AJ - FICHA RIESGOS 2020.xlsm]Datos'!#REF!,M66='\Users\Carlos\Documents\AJ\[AJ - FICHA RIESGOS 2020.xlsm]Datos'!#REF!)</xm:f>
            <x14:dxf>
              <fill>
                <patternFill>
                  <bgColor rgb="FF92D050"/>
                </patternFill>
              </fill>
            </x14:dxf>
          </x14:cfRule>
          <x14:cfRule type="expression" priority="92" id="{B722B7E0-D4E1-4D2E-8066-73B2C78575AA}">
            <xm:f>OR(M66='\Users\Carlos\Documents\AJ\[AJ - FICHA RIESGOS 2020.xlsm]Datos'!#REF!,M66='\Users\Carlos\Documents\AJ\[AJ - FICHA RIESGOS 2020.xlsm]Datos'!#REF!)</xm:f>
            <x14:dxf>
              <fill>
                <patternFill>
                  <bgColor rgb="FFFFFF00"/>
                </patternFill>
              </fill>
            </x14:dxf>
          </x14:cfRule>
          <x14:cfRule type="expression" priority="93" id="{D8971245-16F8-450A-8A1E-B047D4F8CAB1}">
            <xm:f>OR(M66='\Users\Carlos\Documents\AJ\[AJ - FICHA RIESGOS 2020.xlsm]Datos'!#REF!,M66='\Users\Carlos\Documents\AJ\[AJ - FICHA RIESGOS 2020.xlsm]Datos'!#REF!)</xm:f>
            <x14:dxf>
              <fill>
                <patternFill>
                  <bgColor rgb="FFFFC000"/>
                </patternFill>
              </fill>
            </x14:dxf>
          </x14:cfRule>
          <x14:cfRule type="expression" priority="94" id="{524257E1-1CBB-4A0B-984F-E28512D1D869}">
            <xm:f>OR(M66='\Users\Carlos\Documents\AJ\[AJ - FICHA RIESGOS 2020.xlsm]Datos'!#REF!,M66='\Users\Carlos\Documents\AJ\[AJ - FICHA RIESGOS 2020.xlsm]Datos'!#REF!)</xm:f>
            <x14:dxf>
              <fill>
                <patternFill>
                  <bgColor rgb="FFFF0000"/>
                </patternFill>
              </fill>
            </x14:dxf>
          </x14:cfRule>
          <xm:sqref>M66</xm:sqref>
        </x14:conditionalFormatting>
        <x14:conditionalFormatting xmlns:xm="http://schemas.microsoft.com/office/excel/2006/main">
          <x14:cfRule type="expression" priority="87" id="{A25DA85B-B388-4CCD-B26E-3FFE8C22F59C}">
            <xm:f>OR(AE110='\Users\Carlos\Documents\MYM\[V.3 MYM DEF. RIESGOS 18-08-2020.xlsx]Datos'!#REF!,AE110='\Users\Carlos\Documents\MYM\[V.3 MYM DEF. RIESGOS 18-08-2020.xlsx]Datos'!#REF!)</xm:f>
            <x14:dxf>
              <fill>
                <patternFill>
                  <bgColor rgb="FF92D050"/>
                </patternFill>
              </fill>
            </x14:dxf>
          </x14:cfRule>
          <x14:cfRule type="expression" priority="88" id="{2C9E513D-14E8-43EF-8D7F-3FF6DC6CA4C9}">
            <xm:f>OR(AE110='\Users\Carlos\Documents\MYM\[V.3 MYM DEF. RIESGOS 18-08-2020.xlsx]Datos'!#REF!,AE110='\Users\Carlos\Documents\MYM\[V.3 MYM DEF. RIESGOS 18-08-2020.xlsx]Datos'!#REF!)</xm:f>
            <x14:dxf>
              <fill>
                <patternFill>
                  <bgColor rgb="FFFFFF00"/>
                </patternFill>
              </fill>
            </x14:dxf>
          </x14:cfRule>
          <x14:cfRule type="expression" priority="89" id="{E0D4D500-B3B2-4404-92D9-137668B8B128}">
            <xm:f>OR(AE110='\Users\Carlos\Documents\MYM\[V.3 MYM DEF. RIESGOS 18-08-2020.xlsx]Datos'!#REF!,AE110='\Users\Carlos\Documents\MYM\[V.3 MYM DEF. RIESGOS 18-08-2020.xlsx]Datos'!#REF!)</xm:f>
            <x14:dxf>
              <fill>
                <patternFill>
                  <bgColor rgb="FFFFC000"/>
                </patternFill>
              </fill>
            </x14:dxf>
          </x14:cfRule>
          <x14:cfRule type="expression" priority="90" id="{E85B33FD-72B9-4DE8-A636-976CA4D835BB}">
            <xm:f>OR(AE110='\Users\Carlos\Documents\MYM\[V.3 MYM DEF. RIESGOS 18-08-2020.xlsx]Datos'!#REF!,AE110='\Users\Carlos\Documents\MYM\[V.3 MYM DEF. RIESGOS 18-08-2020.xlsx]Datos'!#REF!)</xm:f>
            <x14:dxf>
              <fill>
                <patternFill>
                  <bgColor rgb="FFFF0000"/>
                </patternFill>
              </fill>
            </x14:dxf>
          </x14:cfRule>
          <xm:sqref>AE110</xm:sqref>
        </x14:conditionalFormatting>
        <x14:conditionalFormatting xmlns:xm="http://schemas.microsoft.com/office/excel/2006/main">
          <x14:cfRule type="expression" priority="83" id="{F6D530C6-5841-46DF-BE52-BBCF2D3F406A}">
            <xm:f>OR(AE114='\Users\Carlos\Documents\MYM\[V.3 MYM DEF. RIESGOS 18-08-2020.xlsx]Datos'!#REF!,AE114='\Users\Carlos\Documents\MYM\[V.3 MYM DEF. RIESGOS 18-08-2020.xlsx]Datos'!#REF!)</xm:f>
            <x14:dxf>
              <fill>
                <patternFill>
                  <bgColor rgb="FF92D050"/>
                </patternFill>
              </fill>
            </x14:dxf>
          </x14:cfRule>
          <x14:cfRule type="expression" priority="84" id="{1F704703-7390-46C6-8688-79C09B157C98}">
            <xm:f>OR(AE114='\Users\Carlos\Documents\MYM\[V.3 MYM DEF. RIESGOS 18-08-2020.xlsx]Datos'!#REF!,AE114='\Users\Carlos\Documents\MYM\[V.3 MYM DEF. RIESGOS 18-08-2020.xlsx]Datos'!#REF!)</xm:f>
            <x14:dxf>
              <fill>
                <patternFill>
                  <bgColor rgb="FFFFFF00"/>
                </patternFill>
              </fill>
            </x14:dxf>
          </x14:cfRule>
          <x14:cfRule type="expression" priority="85" id="{1F936B4B-C2A4-4D16-871C-AAC40373C9B5}">
            <xm:f>OR(AE114='\Users\Carlos\Documents\MYM\[V.3 MYM DEF. RIESGOS 18-08-2020.xlsx]Datos'!#REF!,AE114='\Users\Carlos\Documents\MYM\[V.3 MYM DEF. RIESGOS 18-08-2020.xlsx]Datos'!#REF!)</xm:f>
            <x14:dxf>
              <fill>
                <patternFill>
                  <bgColor rgb="FFFFC000"/>
                </patternFill>
              </fill>
            </x14:dxf>
          </x14:cfRule>
          <x14:cfRule type="expression" priority="86" id="{748F70BB-52E0-4B92-8B98-EC2DE3D15D34}">
            <xm:f>OR(AE114='\Users\Carlos\Documents\MYM\[V.3 MYM DEF. RIESGOS 18-08-2020.xlsx]Datos'!#REF!,AE114='\Users\Carlos\Documents\MYM\[V.3 MYM DEF. RIESGOS 18-08-2020.xlsx]Datos'!#REF!)</xm:f>
            <x14:dxf>
              <fill>
                <patternFill>
                  <bgColor rgb="FFFF0000"/>
                </patternFill>
              </fill>
            </x14:dxf>
          </x14:cfRule>
          <xm:sqref>AE114</xm:sqref>
        </x14:conditionalFormatting>
        <x14:conditionalFormatting xmlns:xm="http://schemas.microsoft.com/office/excel/2006/main">
          <x14:cfRule type="expression" priority="79" id="{46A9317A-513B-4306-A56B-ACA4C4B20CB5}">
            <xm:f>OR(AE80='\Users\Carlos\Documents\AJ\[AJ - FICHA RIESGOS 2020.xlsm]Datos'!#REF!,AE80='\Users\Carlos\Documents\AJ\[AJ - FICHA RIESGOS 2020.xlsm]Datos'!#REF!)</xm:f>
            <x14:dxf>
              <fill>
                <patternFill>
                  <bgColor rgb="FF92D050"/>
                </patternFill>
              </fill>
            </x14:dxf>
          </x14:cfRule>
          <x14:cfRule type="expression" priority="80" id="{5C33499A-B211-45A2-A3FA-1393A240B9C1}">
            <xm:f>OR(AE80='\Users\Carlos\Documents\AJ\[AJ - FICHA RIESGOS 2020.xlsm]Datos'!#REF!,AE80='\Users\Carlos\Documents\AJ\[AJ - FICHA RIESGOS 2020.xlsm]Datos'!#REF!)</xm:f>
            <x14:dxf>
              <fill>
                <patternFill>
                  <bgColor rgb="FFFFFF00"/>
                </patternFill>
              </fill>
            </x14:dxf>
          </x14:cfRule>
          <x14:cfRule type="expression" priority="81" id="{FD51DBB8-BC42-403F-8FFB-8804BA2E09B6}">
            <xm:f>OR(AE80='\Users\Carlos\Documents\AJ\[AJ - FICHA RIESGOS 2020.xlsm]Datos'!#REF!,AE80='\Users\Carlos\Documents\AJ\[AJ - FICHA RIESGOS 2020.xlsm]Datos'!#REF!)</xm:f>
            <x14:dxf>
              <fill>
                <patternFill>
                  <bgColor rgb="FFFFC000"/>
                </patternFill>
              </fill>
            </x14:dxf>
          </x14:cfRule>
          <x14:cfRule type="expression" priority="82" id="{0C4486E7-01E9-4895-B90B-F9A427634623}">
            <xm:f>OR(AE80='\Users\Carlos\Documents\AJ\[AJ - FICHA RIESGOS 2020.xlsm]Datos'!#REF!,AE80='\Users\Carlos\Documents\AJ\[AJ - FICHA RIESGOS 2020.xlsm]Datos'!#REF!)</xm:f>
            <x14:dxf>
              <fill>
                <patternFill>
                  <bgColor rgb="FFFF0000"/>
                </patternFill>
              </fill>
            </x14:dxf>
          </x14:cfRule>
          <xm:sqref>AE80</xm:sqref>
        </x14:conditionalFormatting>
        <x14:conditionalFormatting xmlns:xm="http://schemas.microsoft.com/office/excel/2006/main">
          <x14:cfRule type="expression" priority="75" id="{21786D7A-DDB0-41B8-98E6-843EEDBC7486}">
            <xm:f>OR(AE78='\Users\Carlos\Documents\AJ\[AJ - FICHA RIESGOS 2020.xlsm]Datos'!#REF!,AE78='\Users\Carlos\Documents\AJ\[AJ - FICHA RIESGOS 2020.xlsm]Datos'!#REF!)</xm:f>
            <x14:dxf>
              <fill>
                <patternFill>
                  <bgColor rgb="FF92D050"/>
                </patternFill>
              </fill>
            </x14:dxf>
          </x14:cfRule>
          <x14:cfRule type="expression" priority="76" id="{D684A069-E0B9-42C1-A7EA-AA6B1104F171}">
            <xm:f>OR(AE78='\Users\Carlos\Documents\AJ\[AJ - FICHA RIESGOS 2020.xlsm]Datos'!#REF!,AE78='\Users\Carlos\Documents\AJ\[AJ - FICHA RIESGOS 2020.xlsm]Datos'!#REF!)</xm:f>
            <x14:dxf>
              <fill>
                <patternFill>
                  <bgColor rgb="FFFFFF00"/>
                </patternFill>
              </fill>
            </x14:dxf>
          </x14:cfRule>
          <x14:cfRule type="expression" priority="77" id="{23C3D28A-0A07-45CD-96EE-A9F222691F43}">
            <xm:f>OR(AE78='\Users\Carlos\Documents\AJ\[AJ - FICHA RIESGOS 2020.xlsm]Datos'!#REF!,AE78='\Users\Carlos\Documents\AJ\[AJ - FICHA RIESGOS 2020.xlsm]Datos'!#REF!)</xm:f>
            <x14:dxf>
              <fill>
                <patternFill>
                  <bgColor rgb="FFFFC000"/>
                </patternFill>
              </fill>
            </x14:dxf>
          </x14:cfRule>
          <x14:cfRule type="expression" priority="78" id="{FC4C121C-A2F3-4329-9092-55BDB9B85D15}">
            <xm:f>OR(AE78='\Users\Carlos\Documents\AJ\[AJ - FICHA RIESGOS 2020.xlsm]Datos'!#REF!,AE78='\Users\Carlos\Documents\AJ\[AJ - FICHA RIESGOS 2020.xlsm]Datos'!#REF!)</xm:f>
            <x14:dxf>
              <fill>
                <patternFill>
                  <bgColor rgb="FFFF0000"/>
                </patternFill>
              </fill>
            </x14:dxf>
          </x14:cfRule>
          <xm:sqref>AE78</xm:sqref>
        </x14:conditionalFormatting>
        <x14:conditionalFormatting xmlns:xm="http://schemas.microsoft.com/office/excel/2006/main">
          <x14:cfRule type="expression" priority="71" id="{DFB4E0A4-DBF6-4330-BE60-AECFAA5349BE}">
            <xm:f>OR(AE66='\Users\Carlos\Documents\MYM\[V.3 MYM DEF. RIESGOS 18-08-2020.xlsx]Datos'!#REF!,AE66='\Users\Carlos\Documents\MYM\[V.3 MYM DEF. RIESGOS 18-08-2020.xlsx]Datos'!#REF!)</xm:f>
            <x14:dxf>
              <fill>
                <patternFill>
                  <bgColor rgb="FF92D050"/>
                </patternFill>
              </fill>
            </x14:dxf>
          </x14:cfRule>
          <x14:cfRule type="expression" priority="72" id="{55F04DF8-CBB9-48BC-85AF-936398A78C5F}">
            <xm:f>OR(AE66='\Users\Carlos\Documents\MYM\[V.3 MYM DEF. RIESGOS 18-08-2020.xlsx]Datos'!#REF!,AE66='\Users\Carlos\Documents\MYM\[V.3 MYM DEF. RIESGOS 18-08-2020.xlsx]Datos'!#REF!)</xm:f>
            <x14:dxf>
              <fill>
                <patternFill>
                  <bgColor rgb="FFFFFF00"/>
                </patternFill>
              </fill>
            </x14:dxf>
          </x14:cfRule>
          <x14:cfRule type="expression" priority="73" id="{7AE646F7-AD3C-4774-962A-80AF91620590}">
            <xm:f>OR(AE66='\Users\Carlos\Documents\MYM\[V.3 MYM DEF. RIESGOS 18-08-2020.xlsx]Datos'!#REF!,AE66='\Users\Carlos\Documents\MYM\[V.3 MYM DEF. RIESGOS 18-08-2020.xlsx]Datos'!#REF!)</xm:f>
            <x14:dxf>
              <fill>
                <patternFill>
                  <bgColor rgb="FFFFC000"/>
                </patternFill>
              </fill>
            </x14:dxf>
          </x14:cfRule>
          <x14:cfRule type="expression" priority="74" id="{7B9A7213-8C9B-43C5-AD27-8A9BC94FDC31}">
            <xm:f>OR(AE66='\Users\Carlos\Documents\MYM\[V.3 MYM DEF. RIESGOS 18-08-2020.xlsx]Datos'!#REF!,AE66='\Users\Carlos\Documents\MYM\[V.3 MYM DEF. RIESGOS 18-08-2020.xlsx]Datos'!#REF!)</xm:f>
            <x14:dxf>
              <fill>
                <patternFill>
                  <bgColor rgb="FFFF0000"/>
                </patternFill>
              </fill>
            </x14:dxf>
          </x14:cfRule>
          <xm:sqref>AE66</xm:sqref>
        </x14:conditionalFormatting>
        <x14:conditionalFormatting xmlns:xm="http://schemas.microsoft.com/office/excel/2006/main">
          <x14:cfRule type="expression" priority="67" id="{E362C6B6-2C27-4629-B3B4-2753A1F6B6C8}">
            <xm:f>OR(AE61='\Users\Carlos\Documents\GTH\[GTH - FICHA RIESGOS 2020.xlsm]Datos'!#REF!,AE61='\Users\Carlos\Documents\GTH\[GTH - FICHA RIESGOS 2020.xlsm]Datos'!#REF!)</xm:f>
            <x14:dxf>
              <fill>
                <patternFill>
                  <bgColor rgb="FF92D050"/>
                </patternFill>
              </fill>
            </x14:dxf>
          </x14:cfRule>
          <x14:cfRule type="expression" priority="68" id="{91475900-A053-42A5-B23C-7EA1B0A96631}">
            <xm:f>OR(AE61='\Users\Carlos\Documents\GTH\[GTH - FICHA RIESGOS 2020.xlsm]Datos'!#REF!,AE61='\Users\Carlos\Documents\GTH\[GTH - FICHA RIESGOS 2020.xlsm]Datos'!#REF!)</xm:f>
            <x14:dxf>
              <fill>
                <patternFill>
                  <bgColor rgb="FFFFFF00"/>
                </patternFill>
              </fill>
            </x14:dxf>
          </x14:cfRule>
          <x14:cfRule type="expression" priority="69" id="{7BC8ABA4-ADD1-4028-8B54-51667736097B}">
            <xm:f>OR(AE61='\Users\Carlos\Documents\GTH\[GTH - FICHA RIESGOS 2020.xlsm]Datos'!#REF!,AE61='\Users\Carlos\Documents\GTH\[GTH - FICHA RIESGOS 2020.xlsm]Datos'!#REF!)</xm:f>
            <x14:dxf>
              <fill>
                <patternFill>
                  <bgColor rgb="FFFFC000"/>
                </patternFill>
              </fill>
            </x14:dxf>
          </x14:cfRule>
          <x14:cfRule type="expression" priority="70" id="{1E9AA7D1-EC13-46EA-9197-A9DEECA1A509}">
            <xm:f>OR(AE61='\Users\Carlos\Documents\GTH\[GTH - FICHA RIESGOS 2020.xlsm]Datos'!#REF!,AE61='\Users\Carlos\Documents\GTH\[GTH - FICHA RIESGOS 2020.xlsm]Datos'!#REF!)</xm:f>
            <x14:dxf>
              <fill>
                <patternFill>
                  <bgColor rgb="FFFF0000"/>
                </patternFill>
              </fill>
            </x14:dxf>
          </x14:cfRule>
          <xm:sqref>AE61</xm:sqref>
        </x14:conditionalFormatting>
        <x14:conditionalFormatting xmlns:xm="http://schemas.microsoft.com/office/excel/2006/main">
          <x14:cfRule type="expression" priority="63" id="{F1E3F0D6-B36B-483D-8D01-CD54CCDA2BF9}">
            <xm:f>OR(AE63='\Users\Carlos\Documents\GTH\[GTH - FICHA RIESGOS 2020.xlsm]Datos'!#REF!,AE63='\Users\Carlos\Documents\GTH\[GTH - FICHA RIESGOS 2020.xlsm]Datos'!#REF!)</xm:f>
            <x14:dxf>
              <fill>
                <patternFill>
                  <bgColor rgb="FF92D050"/>
                </patternFill>
              </fill>
            </x14:dxf>
          </x14:cfRule>
          <x14:cfRule type="expression" priority="64" id="{187D35E9-BE2A-41C1-A15C-C92D6C2A4AEB}">
            <xm:f>OR(AE63='\Users\Carlos\Documents\GTH\[GTH - FICHA RIESGOS 2020.xlsm]Datos'!#REF!,AE63='\Users\Carlos\Documents\GTH\[GTH - FICHA RIESGOS 2020.xlsm]Datos'!#REF!)</xm:f>
            <x14:dxf>
              <fill>
                <patternFill>
                  <bgColor rgb="FFFFFF00"/>
                </patternFill>
              </fill>
            </x14:dxf>
          </x14:cfRule>
          <x14:cfRule type="expression" priority="65" id="{B847365A-8AA3-436D-883D-8771A1123977}">
            <xm:f>OR(AE63='\Users\Carlos\Documents\GTH\[GTH - FICHA RIESGOS 2020.xlsm]Datos'!#REF!,AE63='\Users\Carlos\Documents\GTH\[GTH - FICHA RIESGOS 2020.xlsm]Datos'!#REF!)</xm:f>
            <x14:dxf>
              <fill>
                <patternFill>
                  <bgColor rgb="FFFFC000"/>
                </patternFill>
              </fill>
            </x14:dxf>
          </x14:cfRule>
          <x14:cfRule type="expression" priority="66" id="{CE4D012A-C1DF-43DA-9AAC-8F13E3C871E3}">
            <xm:f>OR(AE63='\Users\Carlos\Documents\GTH\[GTH - FICHA RIESGOS 2020.xlsm]Datos'!#REF!,AE63='\Users\Carlos\Documents\GTH\[GTH - FICHA RIESGOS 2020.xlsm]Datos'!#REF!)</xm:f>
            <x14:dxf>
              <fill>
                <patternFill>
                  <bgColor rgb="FFFF0000"/>
                </patternFill>
              </fill>
            </x14:dxf>
          </x14:cfRule>
          <xm:sqref>AE63</xm:sqref>
        </x14:conditionalFormatting>
        <x14:conditionalFormatting xmlns:xm="http://schemas.microsoft.com/office/excel/2006/main">
          <x14:cfRule type="expression" priority="59" id="{BB454218-641F-4EB2-94B7-CE98DB0A06F6}">
            <xm:f>OR(AE64='\Users\Carlos\Documents\GTH\[GTH - FICHA RIESGOS 2020.xlsm]Datos'!#REF!,AE64='\Users\Carlos\Documents\GTH\[GTH - FICHA RIESGOS 2020.xlsm]Datos'!#REF!)</xm:f>
            <x14:dxf>
              <fill>
                <patternFill>
                  <bgColor rgb="FF92D050"/>
                </patternFill>
              </fill>
            </x14:dxf>
          </x14:cfRule>
          <x14:cfRule type="expression" priority="60" id="{390357A0-58CF-4B95-B72E-6223DB616674}">
            <xm:f>OR(AE64='\Users\Carlos\Documents\GTH\[GTH - FICHA RIESGOS 2020.xlsm]Datos'!#REF!,AE64='\Users\Carlos\Documents\GTH\[GTH - FICHA RIESGOS 2020.xlsm]Datos'!#REF!)</xm:f>
            <x14:dxf>
              <fill>
                <patternFill>
                  <bgColor rgb="FFFFFF00"/>
                </patternFill>
              </fill>
            </x14:dxf>
          </x14:cfRule>
          <x14:cfRule type="expression" priority="61" id="{FC6831F7-ED8D-410D-8D95-FF471F95F842}">
            <xm:f>OR(AE64='\Users\Carlos\Documents\GTH\[GTH - FICHA RIESGOS 2020.xlsm]Datos'!#REF!,AE64='\Users\Carlos\Documents\GTH\[GTH - FICHA RIESGOS 2020.xlsm]Datos'!#REF!)</xm:f>
            <x14:dxf>
              <fill>
                <patternFill>
                  <bgColor rgb="FFFFC000"/>
                </patternFill>
              </fill>
            </x14:dxf>
          </x14:cfRule>
          <x14:cfRule type="expression" priority="62" id="{46B93DE6-5A73-4DB0-83C1-C57CBD04BD9C}">
            <xm:f>OR(AE64='\Users\Carlos\Documents\GTH\[GTH - FICHA RIESGOS 2020.xlsm]Datos'!#REF!,AE64='\Users\Carlos\Documents\GTH\[GTH - FICHA RIESGOS 2020.xlsm]Datos'!#REF!)</xm:f>
            <x14:dxf>
              <fill>
                <patternFill>
                  <bgColor rgb="FFFF0000"/>
                </patternFill>
              </fill>
            </x14:dxf>
          </x14:cfRule>
          <xm:sqref>AE64</xm:sqref>
        </x14:conditionalFormatting>
        <x14:conditionalFormatting xmlns:xm="http://schemas.microsoft.com/office/excel/2006/main">
          <x14:cfRule type="expression" priority="55" id="{15FD99E2-2FC8-4508-868D-81B8CD26B899}">
            <xm:f>OR(AE55='\Users\Carlos\Documents\GTH\[GTH - FICHA RIESGOS 2020.xlsm]Datos'!#REF!,AE55='\Users\Carlos\Documents\GTH\[GTH - FICHA RIESGOS 2020.xlsm]Datos'!#REF!)</xm:f>
            <x14:dxf>
              <fill>
                <patternFill>
                  <bgColor rgb="FF92D050"/>
                </patternFill>
              </fill>
            </x14:dxf>
          </x14:cfRule>
          <x14:cfRule type="expression" priority="56" id="{ECB1BEFE-F142-4374-AA38-3739E36080A3}">
            <xm:f>OR(AE55='\Users\Carlos\Documents\GTH\[GTH - FICHA RIESGOS 2020.xlsm]Datos'!#REF!,AE55='\Users\Carlos\Documents\GTH\[GTH - FICHA RIESGOS 2020.xlsm]Datos'!#REF!)</xm:f>
            <x14:dxf>
              <fill>
                <patternFill>
                  <bgColor rgb="FFFFFF00"/>
                </patternFill>
              </fill>
            </x14:dxf>
          </x14:cfRule>
          <x14:cfRule type="expression" priority="57" id="{BCF90BAD-1A09-4070-8B87-F0CF9EA8CA5E}">
            <xm:f>OR(AE55='\Users\Carlos\Documents\GTH\[GTH - FICHA RIESGOS 2020.xlsm]Datos'!#REF!,AE55='\Users\Carlos\Documents\GTH\[GTH - FICHA RIESGOS 2020.xlsm]Datos'!#REF!)</xm:f>
            <x14:dxf>
              <fill>
                <patternFill>
                  <bgColor rgb="FFFFC000"/>
                </patternFill>
              </fill>
            </x14:dxf>
          </x14:cfRule>
          <x14:cfRule type="expression" priority="58" id="{D7718E57-0FE1-46EF-836F-3B9D90AF8A6A}">
            <xm:f>OR(AE55='\Users\Carlos\Documents\GTH\[GTH - FICHA RIESGOS 2020.xlsm]Datos'!#REF!,AE55='\Users\Carlos\Documents\GTH\[GTH - FICHA RIESGOS 2020.xlsm]Datos'!#REF!)</xm:f>
            <x14:dxf>
              <fill>
                <patternFill>
                  <bgColor rgb="FFFF0000"/>
                </patternFill>
              </fill>
            </x14:dxf>
          </x14:cfRule>
          <xm:sqref>AE55 AE58</xm:sqref>
        </x14:conditionalFormatting>
        <x14:conditionalFormatting xmlns:xm="http://schemas.microsoft.com/office/excel/2006/main">
          <x14:cfRule type="expression" priority="51" id="{8C7ABE44-C65B-4375-9F5E-190A95F40C49}">
            <xm:f>OR(AE53='\Users\Carlos\Documents\MYM\[V.3 MYM DEF. RIESGOS 18-08-2020.xlsx]Datos'!#REF!,AE53='\Users\Carlos\Documents\MYM\[V.3 MYM DEF. RIESGOS 18-08-2020.xlsx]Datos'!#REF!)</xm:f>
            <x14:dxf>
              <fill>
                <patternFill>
                  <bgColor rgb="FF92D050"/>
                </patternFill>
              </fill>
            </x14:dxf>
          </x14:cfRule>
          <x14:cfRule type="expression" priority="52" id="{F5DBA0F6-E4E3-44A3-8A08-CBE4B2A50164}">
            <xm:f>OR(AE53='\Users\Carlos\Documents\MYM\[V.3 MYM DEF. RIESGOS 18-08-2020.xlsx]Datos'!#REF!,AE53='\Users\Carlos\Documents\MYM\[V.3 MYM DEF. RIESGOS 18-08-2020.xlsx]Datos'!#REF!)</xm:f>
            <x14:dxf>
              <fill>
                <patternFill>
                  <bgColor rgb="FFFFFF00"/>
                </patternFill>
              </fill>
            </x14:dxf>
          </x14:cfRule>
          <x14:cfRule type="expression" priority="53" id="{7BF25E4A-274C-4ED9-B23D-9DAE12C4C0D2}">
            <xm:f>OR(AE53='\Users\Carlos\Documents\MYM\[V.3 MYM DEF. RIESGOS 18-08-2020.xlsx]Datos'!#REF!,AE53='\Users\Carlos\Documents\MYM\[V.3 MYM DEF. RIESGOS 18-08-2020.xlsx]Datos'!#REF!)</xm:f>
            <x14:dxf>
              <fill>
                <patternFill>
                  <bgColor rgb="FFFFC000"/>
                </patternFill>
              </fill>
            </x14:dxf>
          </x14:cfRule>
          <x14:cfRule type="expression" priority="54" id="{DD9D711E-C26F-4B9C-8EC4-1EB034DA0611}">
            <xm:f>OR(AE53='\Users\Carlos\Documents\MYM\[V.3 MYM DEF. RIESGOS 18-08-2020.xlsx]Datos'!#REF!,AE53='\Users\Carlos\Documents\MYM\[V.3 MYM DEF. RIESGOS 18-08-2020.xlsx]Datos'!#REF!)</xm:f>
            <x14:dxf>
              <fill>
                <patternFill>
                  <bgColor rgb="FFFF0000"/>
                </patternFill>
              </fill>
            </x14:dxf>
          </x14:cfRule>
          <xm:sqref>AE53</xm:sqref>
        </x14:conditionalFormatting>
        <x14:conditionalFormatting xmlns:xm="http://schemas.microsoft.com/office/excel/2006/main">
          <x14:cfRule type="expression" priority="47" id="{FF34AC32-FEC9-4451-82D8-1176230C4A29}">
            <xm:f>OR(AE44='\Users\Carlos\Documents\GPE\[GPE - FICHA DE RIESGOS 2020.xlsm]Datos'!#REF!,AE44='\Users\Carlos\Documents\GPE\[GPE - FICHA DE RIESGOS 2020.xlsm]Datos'!#REF!)</xm:f>
            <x14:dxf>
              <fill>
                <patternFill>
                  <bgColor rgb="FF92D050"/>
                </patternFill>
              </fill>
            </x14:dxf>
          </x14:cfRule>
          <x14:cfRule type="expression" priority="48" id="{76670DA7-05E3-4D5D-98DE-93821FD63E69}">
            <xm:f>OR(AE44='\Users\Carlos\Documents\GPE\[GPE - FICHA DE RIESGOS 2020.xlsm]Datos'!#REF!,AE44='\Users\Carlos\Documents\GPE\[GPE - FICHA DE RIESGOS 2020.xlsm]Datos'!#REF!)</xm:f>
            <x14:dxf>
              <fill>
                <patternFill>
                  <bgColor rgb="FFFFFF00"/>
                </patternFill>
              </fill>
            </x14:dxf>
          </x14:cfRule>
          <x14:cfRule type="expression" priority="49" id="{67A17A22-1896-4BB3-97E2-1C57416B5FCB}">
            <xm:f>OR(AE44='\Users\Carlos\Documents\GPE\[GPE - FICHA DE RIESGOS 2020.xlsm]Datos'!#REF!,AE44='\Users\Carlos\Documents\GPE\[GPE - FICHA DE RIESGOS 2020.xlsm]Datos'!#REF!)</xm:f>
            <x14:dxf>
              <fill>
                <patternFill>
                  <bgColor rgb="FFFFC000"/>
                </patternFill>
              </fill>
            </x14:dxf>
          </x14:cfRule>
          <x14:cfRule type="expression" priority="50" id="{8AAB28F1-9804-41A3-9BAD-AEB635404054}">
            <xm:f>OR(AE44='\Users\Carlos\Documents\GPE\[GPE - FICHA DE RIESGOS 2020.xlsm]Datos'!#REF!,AE44='\Users\Carlos\Documents\GPE\[GPE - FICHA DE RIESGOS 2020.xlsm]Datos'!#REF!)</xm:f>
            <x14:dxf>
              <fill>
                <patternFill>
                  <bgColor rgb="FFFF0000"/>
                </patternFill>
              </fill>
            </x14:dxf>
          </x14:cfRule>
          <xm:sqref>AE44</xm:sqref>
        </x14:conditionalFormatting>
        <x14:conditionalFormatting xmlns:xm="http://schemas.microsoft.com/office/excel/2006/main">
          <x14:cfRule type="expression" priority="43" id="{0EF7817A-BC88-4225-BCC5-358E74C0F21E}">
            <xm:f>OR(AE40='\Users\Carlos\Documents\MYM\[V.3 MYM DEF. RIESGOS 18-08-2020.xlsx]Datos'!#REF!,AE40='\Users\Carlos\Documents\MYM\[V.3 MYM DEF. RIESGOS 18-08-2020.xlsx]Datos'!#REF!)</xm:f>
            <x14:dxf>
              <fill>
                <patternFill>
                  <bgColor rgb="FF92D050"/>
                </patternFill>
              </fill>
            </x14:dxf>
          </x14:cfRule>
          <x14:cfRule type="expression" priority="44" id="{B21C52CE-A49E-46AC-9D68-01FF9F66989F}">
            <xm:f>OR(AE40='\Users\Carlos\Documents\MYM\[V.3 MYM DEF. RIESGOS 18-08-2020.xlsx]Datos'!#REF!,AE40='\Users\Carlos\Documents\MYM\[V.3 MYM DEF. RIESGOS 18-08-2020.xlsx]Datos'!#REF!)</xm:f>
            <x14:dxf>
              <fill>
                <patternFill>
                  <bgColor rgb="FFFFFF00"/>
                </patternFill>
              </fill>
            </x14:dxf>
          </x14:cfRule>
          <x14:cfRule type="expression" priority="45" id="{71173D09-BD5D-4FAD-98B4-CF691DC72F34}">
            <xm:f>OR(AE40='\Users\Carlos\Documents\MYM\[V.3 MYM DEF. RIESGOS 18-08-2020.xlsx]Datos'!#REF!,AE40='\Users\Carlos\Documents\MYM\[V.3 MYM DEF. RIESGOS 18-08-2020.xlsx]Datos'!#REF!)</xm:f>
            <x14:dxf>
              <fill>
                <patternFill>
                  <bgColor rgb="FFFFC000"/>
                </patternFill>
              </fill>
            </x14:dxf>
          </x14:cfRule>
          <x14:cfRule type="expression" priority="46" id="{336C267F-E719-4206-8F84-F931F5DC3754}">
            <xm:f>OR(AE40='\Users\Carlos\Documents\MYM\[V.3 MYM DEF. RIESGOS 18-08-2020.xlsx]Datos'!#REF!,AE40='\Users\Carlos\Documents\MYM\[V.3 MYM DEF. RIESGOS 18-08-2020.xlsx]Datos'!#REF!)</xm:f>
            <x14:dxf>
              <fill>
                <patternFill>
                  <bgColor rgb="FFFF0000"/>
                </patternFill>
              </fill>
            </x14:dxf>
          </x14:cfRule>
          <xm:sqref>AE40</xm:sqref>
        </x14:conditionalFormatting>
        <x14:conditionalFormatting xmlns:xm="http://schemas.microsoft.com/office/excel/2006/main">
          <x14:cfRule type="expression" priority="39" id="{EBDCD5DA-C803-47A7-91E5-F8EF8303E44F}">
            <xm:f>OR(AE36='\Users\Carlos\Documents\MYM\[V.3 MYM DEF. RIESGOS 18-08-2020.xlsx]Datos'!#REF!,AE36='\Users\Carlos\Documents\MYM\[V.3 MYM DEF. RIESGOS 18-08-2020.xlsx]Datos'!#REF!)</xm:f>
            <x14:dxf>
              <fill>
                <patternFill>
                  <bgColor rgb="FF92D050"/>
                </patternFill>
              </fill>
            </x14:dxf>
          </x14:cfRule>
          <x14:cfRule type="expression" priority="40" id="{C4F011BF-1EFF-48E6-B663-15A8899903A1}">
            <xm:f>OR(AE36='\Users\Carlos\Documents\MYM\[V.3 MYM DEF. RIESGOS 18-08-2020.xlsx]Datos'!#REF!,AE36='\Users\Carlos\Documents\MYM\[V.3 MYM DEF. RIESGOS 18-08-2020.xlsx]Datos'!#REF!)</xm:f>
            <x14:dxf>
              <fill>
                <patternFill>
                  <bgColor rgb="FFFFFF00"/>
                </patternFill>
              </fill>
            </x14:dxf>
          </x14:cfRule>
          <x14:cfRule type="expression" priority="41" id="{D08921F6-71B6-4F83-989F-4FA1B060E220}">
            <xm:f>OR(AE36='\Users\Carlos\Documents\MYM\[V.3 MYM DEF. RIESGOS 18-08-2020.xlsx]Datos'!#REF!,AE36='\Users\Carlos\Documents\MYM\[V.3 MYM DEF. RIESGOS 18-08-2020.xlsx]Datos'!#REF!)</xm:f>
            <x14:dxf>
              <fill>
                <patternFill>
                  <bgColor rgb="FFFFC000"/>
                </patternFill>
              </fill>
            </x14:dxf>
          </x14:cfRule>
          <x14:cfRule type="expression" priority="42" id="{D4A5A30F-5DFF-4B56-8D64-13CEA6AA45F9}">
            <xm:f>OR(AE36='\Users\Carlos\Documents\MYM\[V.3 MYM DEF. RIESGOS 18-08-2020.xlsx]Datos'!#REF!,AE36='\Users\Carlos\Documents\MYM\[V.3 MYM DEF. RIESGOS 18-08-2020.xlsx]Datos'!#REF!)</xm:f>
            <x14:dxf>
              <fill>
                <patternFill>
                  <bgColor rgb="FFFF0000"/>
                </patternFill>
              </fill>
            </x14:dxf>
          </x14:cfRule>
          <xm:sqref>AE36</xm:sqref>
        </x14:conditionalFormatting>
        <x14:conditionalFormatting xmlns:xm="http://schemas.microsoft.com/office/excel/2006/main">
          <x14:cfRule type="expression" priority="35" id="{699E3D8A-1EF5-43B3-A166-DF5A10AA2233}">
            <xm:f>OR(AE33='\Users\Carlos\Documents\MYM\[V.3 MYM DEF. RIESGOS 18-08-2020.xlsx]Datos'!#REF!,AE33='\Users\Carlos\Documents\MYM\[V.3 MYM DEF. RIESGOS 18-08-2020.xlsx]Datos'!#REF!)</xm:f>
            <x14:dxf>
              <fill>
                <patternFill>
                  <bgColor rgb="FF92D050"/>
                </patternFill>
              </fill>
            </x14:dxf>
          </x14:cfRule>
          <x14:cfRule type="expression" priority="36" id="{DBF7D9B2-5933-435C-981C-0D82E07EA570}">
            <xm:f>OR(AE33='\Users\Carlos\Documents\MYM\[V.3 MYM DEF. RIESGOS 18-08-2020.xlsx]Datos'!#REF!,AE33='\Users\Carlos\Documents\MYM\[V.3 MYM DEF. RIESGOS 18-08-2020.xlsx]Datos'!#REF!)</xm:f>
            <x14:dxf>
              <fill>
                <patternFill>
                  <bgColor rgb="FFFFFF00"/>
                </patternFill>
              </fill>
            </x14:dxf>
          </x14:cfRule>
          <x14:cfRule type="expression" priority="37" id="{AF6C37E8-BB27-46D9-9346-EF44EFB7E287}">
            <xm:f>OR(AE33='\Users\Carlos\Documents\MYM\[V.3 MYM DEF. RIESGOS 18-08-2020.xlsx]Datos'!#REF!,AE33='\Users\Carlos\Documents\MYM\[V.3 MYM DEF. RIESGOS 18-08-2020.xlsx]Datos'!#REF!)</xm:f>
            <x14:dxf>
              <fill>
                <patternFill>
                  <bgColor rgb="FFFFC000"/>
                </patternFill>
              </fill>
            </x14:dxf>
          </x14:cfRule>
          <x14:cfRule type="expression" priority="38" id="{C051486B-DE48-45CD-A4B1-727120A2F0E0}">
            <xm:f>OR(AE33='\Users\Carlos\Documents\MYM\[V.3 MYM DEF. RIESGOS 18-08-2020.xlsx]Datos'!#REF!,AE33='\Users\Carlos\Documents\MYM\[V.3 MYM DEF. RIESGOS 18-08-2020.xlsx]Datos'!#REF!)</xm:f>
            <x14:dxf>
              <fill>
                <patternFill>
                  <bgColor rgb="FFFF0000"/>
                </patternFill>
              </fill>
            </x14:dxf>
          </x14:cfRule>
          <xm:sqref>AE33</xm:sqref>
        </x14:conditionalFormatting>
        <x14:conditionalFormatting xmlns:xm="http://schemas.microsoft.com/office/excel/2006/main">
          <x14:cfRule type="expression" priority="31" id="{BE8109D1-263C-40F1-A7AF-08A67745879E}">
            <xm:f>OR(AE23='\Users\Carlos\Documents\GPE\[GPE - FICHA DE RIESGOS 2020.xlsm]Datos'!#REF!,AE23='\Users\Carlos\Documents\GPE\[GPE - FICHA DE RIESGOS 2020.xlsm]Datos'!#REF!)</xm:f>
            <x14:dxf>
              <fill>
                <patternFill>
                  <bgColor rgb="FF92D050"/>
                </patternFill>
              </fill>
            </x14:dxf>
          </x14:cfRule>
          <x14:cfRule type="expression" priority="32" id="{A4542177-D774-4D31-8C59-C8F43E5040A0}">
            <xm:f>OR(AE23='\Users\Carlos\Documents\GPE\[GPE - FICHA DE RIESGOS 2020.xlsm]Datos'!#REF!,AE23='\Users\Carlos\Documents\GPE\[GPE - FICHA DE RIESGOS 2020.xlsm]Datos'!#REF!)</xm:f>
            <x14:dxf>
              <fill>
                <patternFill>
                  <bgColor rgb="FFFFFF00"/>
                </patternFill>
              </fill>
            </x14:dxf>
          </x14:cfRule>
          <x14:cfRule type="expression" priority="33" id="{100692EA-4E93-4CED-8229-706127597EF4}">
            <xm:f>OR(AE23='\Users\Carlos\Documents\GPE\[GPE - FICHA DE RIESGOS 2020.xlsm]Datos'!#REF!,AE23='\Users\Carlos\Documents\GPE\[GPE - FICHA DE RIESGOS 2020.xlsm]Datos'!#REF!)</xm:f>
            <x14:dxf>
              <fill>
                <patternFill>
                  <bgColor rgb="FFFFC000"/>
                </patternFill>
              </fill>
            </x14:dxf>
          </x14:cfRule>
          <x14:cfRule type="expression" priority="34" id="{1F9B42E3-3038-4271-9DB9-A909F4718105}">
            <xm:f>OR(AE23='\Users\Carlos\Documents\GPE\[GPE - FICHA DE RIESGOS 2020.xlsm]Datos'!#REF!,AE23='\Users\Carlos\Documents\GPE\[GPE - FICHA DE RIESGOS 2020.xlsm]Datos'!#REF!)</xm:f>
            <x14:dxf>
              <fill>
                <patternFill>
                  <bgColor rgb="FFFF0000"/>
                </patternFill>
              </fill>
            </x14:dxf>
          </x14:cfRule>
          <xm:sqref>AE23 AE26 AE29</xm:sqref>
        </x14:conditionalFormatting>
        <x14:conditionalFormatting xmlns:xm="http://schemas.microsoft.com/office/excel/2006/main">
          <x14:cfRule type="expression" priority="27" id="{D43BE787-8A90-4310-822A-67B63152F6AE}">
            <xm:f>OR(AE20='\Users\Carlos\Documents\MYM\DE\[Ficha_Integral_del_Riesgo_u_Oportunidad D.E.       19-08-2020.xlsm]Datos'!#REF!,AE20='\Users\Carlos\Documents\MYM\DE\[Ficha_Integral_del_Riesgo_u_Oportunidad D.E.       19-08-2020.xlsm]Datos'!#REF!)</xm:f>
            <x14:dxf>
              <fill>
                <patternFill>
                  <bgColor rgb="FF92D050"/>
                </patternFill>
              </fill>
            </x14:dxf>
          </x14:cfRule>
          <x14:cfRule type="expression" priority="28" id="{A988770B-1961-4ABA-BD59-037D8275C9FC}">
            <xm:f>OR(AE20='\Users\Carlos\Documents\MYM\DE\[Ficha_Integral_del_Riesgo_u_Oportunidad D.E.       19-08-2020.xlsm]Datos'!#REF!,AE20='\Users\Carlos\Documents\MYM\DE\[Ficha_Integral_del_Riesgo_u_Oportunidad D.E.       19-08-2020.xlsm]Datos'!#REF!)</xm:f>
            <x14:dxf>
              <fill>
                <patternFill>
                  <bgColor rgb="FFFFFF00"/>
                </patternFill>
              </fill>
            </x14:dxf>
          </x14:cfRule>
          <x14:cfRule type="expression" priority="29" id="{33CC616C-2B94-4195-818A-D7C358D86BB4}">
            <xm:f>OR(AE20='\Users\Carlos\Documents\MYM\DE\[Ficha_Integral_del_Riesgo_u_Oportunidad D.E.       19-08-2020.xlsm]Datos'!#REF!,AE20='\Users\Carlos\Documents\MYM\DE\[Ficha_Integral_del_Riesgo_u_Oportunidad D.E.       19-08-2020.xlsm]Datos'!#REF!)</xm:f>
            <x14:dxf>
              <fill>
                <patternFill>
                  <bgColor rgb="FFFFC000"/>
                </patternFill>
              </fill>
            </x14:dxf>
          </x14:cfRule>
          <x14:cfRule type="expression" priority="30" id="{51B4EE76-83D9-437B-ADAB-BAD7B224AB4E}">
            <xm:f>OR(AE20='\Users\Carlos\Documents\MYM\DE\[Ficha_Integral_del_Riesgo_u_Oportunidad D.E.       19-08-2020.xlsm]Datos'!#REF!,AE20='\Users\Carlos\Documents\MYM\DE\[Ficha_Integral_del_Riesgo_u_Oportunidad D.E.       19-08-2020.xlsm]Datos'!#REF!)</xm:f>
            <x14:dxf>
              <fill>
                <patternFill>
                  <bgColor rgb="FFFF0000"/>
                </patternFill>
              </fill>
            </x14:dxf>
          </x14:cfRule>
          <xm:sqref>AE20</xm:sqref>
        </x14:conditionalFormatting>
        <x14:conditionalFormatting xmlns:xm="http://schemas.microsoft.com/office/excel/2006/main">
          <x14:cfRule type="expression" priority="23" id="{1DF4BDA8-FAC5-484B-B1A8-1DC6D60063CC}">
            <xm:f>OR(AE17='\Users\Carlos\Documents\MYM\DE\[Ficha_Integral_del_Riesgo_u_Oportunidad D.E.       19-08-2020.xlsm]Datos'!#REF!,AE17='\Users\Carlos\Documents\MYM\DE\[Ficha_Integral_del_Riesgo_u_Oportunidad D.E.       19-08-2020.xlsm]Datos'!#REF!)</xm:f>
            <x14:dxf>
              <fill>
                <patternFill>
                  <bgColor rgb="FF92D050"/>
                </patternFill>
              </fill>
            </x14:dxf>
          </x14:cfRule>
          <x14:cfRule type="expression" priority="24" id="{06BA5839-A0D8-4681-94E9-3B645E266CE5}">
            <xm:f>OR(AE17='\Users\Carlos\Documents\MYM\DE\[Ficha_Integral_del_Riesgo_u_Oportunidad D.E.       19-08-2020.xlsm]Datos'!#REF!,AE17='\Users\Carlos\Documents\MYM\DE\[Ficha_Integral_del_Riesgo_u_Oportunidad D.E.       19-08-2020.xlsm]Datos'!#REF!)</xm:f>
            <x14:dxf>
              <fill>
                <patternFill>
                  <bgColor rgb="FFFFFF00"/>
                </patternFill>
              </fill>
            </x14:dxf>
          </x14:cfRule>
          <x14:cfRule type="expression" priority="25" id="{447838B8-9036-4581-987B-5AFAF41786DD}">
            <xm:f>OR(AE17='\Users\Carlos\Documents\MYM\DE\[Ficha_Integral_del_Riesgo_u_Oportunidad D.E.       19-08-2020.xlsm]Datos'!#REF!,AE17='\Users\Carlos\Documents\MYM\DE\[Ficha_Integral_del_Riesgo_u_Oportunidad D.E.       19-08-2020.xlsm]Datos'!#REF!)</xm:f>
            <x14:dxf>
              <fill>
                <patternFill>
                  <bgColor rgb="FFFFC000"/>
                </patternFill>
              </fill>
            </x14:dxf>
          </x14:cfRule>
          <x14:cfRule type="expression" priority="26" id="{821699A8-6500-4822-8CCA-0D8F83BD7071}">
            <xm:f>OR(AE17='\Users\Carlos\Documents\MYM\DE\[Ficha_Integral_del_Riesgo_u_Oportunidad D.E.       19-08-2020.xlsm]Datos'!#REF!,AE17='\Users\Carlos\Documents\MYM\DE\[Ficha_Integral_del_Riesgo_u_Oportunidad D.E.       19-08-2020.xlsm]Datos'!#REF!)</xm:f>
            <x14:dxf>
              <fill>
                <patternFill>
                  <bgColor rgb="FFFF0000"/>
                </patternFill>
              </fill>
            </x14:dxf>
          </x14:cfRule>
          <xm:sqref>AE17</xm:sqref>
        </x14:conditionalFormatting>
        <x14:conditionalFormatting xmlns:xm="http://schemas.microsoft.com/office/excel/2006/main">
          <x14:cfRule type="expression" priority="19" id="{66EE9A22-08BA-47CB-AFFD-0DD9B1B1540D}">
            <xm:f>OR(AE16='\Users\Carlos\Documents\MYM\DE\[Ficha_Integral_del_Riesgo_u_Oportunidad D.E.       19-08-2020.xlsm]Datos'!#REF!,AE16='\Users\Carlos\Documents\MYM\DE\[Ficha_Integral_del_Riesgo_u_Oportunidad D.E.       19-08-2020.xlsm]Datos'!#REF!)</xm:f>
            <x14:dxf>
              <fill>
                <patternFill>
                  <bgColor rgb="FF92D050"/>
                </patternFill>
              </fill>
            </x14:dxf>
          </x14:cfRule>
          <x14:cfRule type="expression" priority="20" id="{24786B3A-000E-40FB-9475-C1329D13E62A}">
            <xm:f>OR(AE16='\Users\Carlos\Documents\MYM\DE\[Ficha_Integral_del_Riesgo_u_Oportunidad D.E.       19-08-2020.xlsm]Datos'!#REF!,AE16='\Users\Carlos\Documents\MYM\DE\[Ficha_Integral_del_Riesgo_u_Oportunidad D.E.       19-08-2020.xlsm]Datos'!#REF!)</xm:f>
            <x14:dxf>
              <fill>
                <patternFill>
                  <bgColor rgb="FFFFFF00"/>
                </patternFill>
              </fill>
            </x14:dxf>
          </x14:cfRule>
          <x14:cfRule type="expression" priority="21" id="{87605BFF-398C-44F9-B800-1C5FA04AC6FB}">
            <xm:f>OR(AE16='\Users\Carlos\Documents\MYM\DE\[Ficha_Integral_del_Riesgo_u_Oportunidad D.E.       19-08-2020.xlsm]Datos'!#REF!,AE16='\Users\Carlos\Documents\MYM\DE\[Ficha_Integral_del_Riesgo_u_Oportunidad D.E.       19-08-2020.xlsm]Datos'!#REF!)</xm:f>
            <x14:dxf>
              <fill>
                <patternFill>
                  <bgColor rgb="FFFFC000"/>
                </patternFill>
              </fill>
            </x14:dxf>
          </x14:cfRule>
          <x14:cfRule type="expression" priority="22" id="{FC359D21-6C03-465C-A9D9-24472C62CAF1}">
            <xm:f>OR(AE16='\Users\Carlos\Documents\MYM\DE\[Ficha_Integral_del_Riesgo_u_Oportunidad D.E.       19-08-2020.xlsm]Datos'!#REF!,AE16='\Users\Carlos\Documents\MYM\DE\[Ficha_Integral_del_Riesgo_u_Oportunidad D.E.       19-08-2020.xlsm]Datos'!#REF!)</xm:f>
            <x14:dxf>
              <fill>
                <patternFill>
                  <bgColor rgb="FFFF0000"/>
                </patternFill>
              </fill>
            </x14:dxf>
          </x14:cfRule>
          <xm:sqref>AE16</xm:sqref>
        </x14:conditionalFormatting>
        <x14:conditionalFormatting xmlns:xm="http://schemas.microsoft.com/office/excel/2006/main">
          <x14:cfRule type="expression" priority="15" id="{228C7ADD-49B1-4074-89DE-250E464001B3}">
            <xm:f>OR(AE15='\Users\Carlos\Documents\MYM\DE\[Ficha_Integral_del_Riesgo_u_Oportunidad D.E.       19-08-2020.xlsm]Datos'!#REF!,AE15='\Users\Carlos\Documents\MYM\DE\[Ficha_Integral_del_Riesgo_u_Oportunidad D.E.       19-08-2020.xlsm]Datos'!#REF!)</xm:f>
            <x14:dxf>
              <fill>
                <patternFill>
                  <bgColor rgb="FF92D050"/>
                </patternFill>
              </fill>
            </x14:dxf>
          </x14:cfRule>
          <x14:cfRule type="expression" priority="16" id="{1DD3EA3D-0EE6-4B0D-A9D9-E791C55F3E0C}">
            <xm:f>OR(AE15='\Users\Carlos\Documents\MYM\DE\[Ficha_Integral_del_Riesgo_u_Oportunidad D.E.       19-08-2020.xlsm]Datos'!#REF!,AE15='\Users\Carlos\Documents\MYM\DE\[Ficha_Integral_del_Riesgo_u_Oportunidad D.E.       19-08-2020.xlsm]Datos'!#REF!)</xm:f>
            <x14:dxf>
              <fill>
                <patternFill>
                  <bgColor rgb="FFFFFF00"/>
                </patternFill>
              </fill>
            </x14:dxf>
          </x14:cfRule>
          <x14:cfRule type="expression" priority="17" id="{411C601B-C1D7-4DEE-92DD-B618ADBE61B6}">
            <xm:f>OR(AE15='\Users\Carlos\Documents\MYM\DE\[Ficha_Integral_del_Riesgo_u_Oportunidad D.E.       19-08-2020.xlsm]Datos'!#REF!,AE15='\Users\Carlos\Documents\MYM\DE\[Ficha_Integral_del_Riesgo_u_Oportunidad D.E.       19-08-2020.xlsm]Datos'!#REF!)</xm:f>
            <x14:dxf>
              <fill>
                <patternFill>
                  <bgColor rgb="FFFFC000"/>
                </patternFill>
              </fill>
            </x14:dxf>
          </x14:cfRule>
          <x14:cfRule type="expression" priority="18" id="{2A057F08-2ACF-4677-91B0-8B4AB6995FF7}">
            <xm:f>OR(AE15='\Users\Carlos\Documents\MYM\DE\[Ficha_Integral_del_Riesgo_u_Oportunidad D.E.       19-08-2020.xlsm]Datos'!#REF!,AE15='\Users\Carlos\Documents\MYM\DE\[Ficha_Integral_del_Riesgo_u_Oportunidad D.E.       19-08-2020.xlsm]Datos'!#REF!)</xm:f>
            <x14:dxf>
              <fill>
                <patternFill>
                  <bgColor rgb="FFFF0000"/>
                </patternFill>
              </fill>
            </x14:dxf>
          </x14:cfRule>
          <xm:sqref>AE15</xm:sqref>
        </x14:conditionalFormatting>
        <x14:conditionalFormatting xmlns:xm="http://schemas.microsoft.com/office/excel/2006/main">
          <x14:cfRule type="expression" priority="11" id="{72787CE1-0FFF-4B31-807E-F75077D8798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92D050"/>
                </patternFill>
              </fill>
            </x14:dxf>
          </x14:cfRule>
          <x14:cfRule type="expression" priority="12" id="{C7806540-96E4-410A-BEE1-28872CCE72B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FF00"/>
                </patternFill>
              </fill>
            </x14:dxf>
          </x14:cfRule>
          <x14:cfRule type="expression" priority="13" id="{ABA1E439-47D3-4069-BD19-9B32F6A8083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C000"/>
                </patternFill>
              </fill>
            </x14:dxf>
          </x14:cfRule>
          <x14:cfRule type="expression" priority="14" id="{A2A7B3CD-5C37-42E1-896D-52DE3351262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0000"/>
                </patternFill>
              </fill>
            </x14:dxf>
          </x14:cfRule>
          <xm:sqref>M82</xm:sqref>
        </x14:conditionalFormatting>
        <x14:conditionalFormatting xmlns:xm="http://schemas.microsoft.com/office/excel/2006/main">
          <x14:cfRule type="cellIs" priority="8" operator="equal" id="{FF94FC39-D1C2-4EC6-805C-AA1D7FBB0839}">
            <xm:f>'\Users\johat\Desktop\OFICINA - 2020\REVISIONES TECNICAS\REVISAR NUEVO\AJ\RIESGO NUEVO NOV-17-2020\ENVIO A COMITE\[MATRIZ FICHA INTEGRAL DEL RIESGO.xlsm]Datos'!#REF!</xm:f>
            <x14:dxf>
              <fill>
                <patternFill>
                  <bgColor rgb="FF92D050"/>
                </patternFill>
              </fill>
            </x14:dxf>
          </x14:cfRule>
          <x14:cfRule type="cellIs" priority="9" operator="equal" id="{89A8AA62-09E5-4D59-85AB-467D3B0E2942}">
            <xm:f>'\Users\johat\Desktop\OFICINA - 2020\REVISIONES TECNICAS\REVISAR NUEVO\AJ\RIESGO NUEVO NOV-17-2020\ENVIO A COMITE\[MATRIZ FICHA INTEGRAL DEL RIESGO.xlsm]Datos'!#REF!</xm:f>
            <x14:dxf>
              <fill>
                <patternFill>
                  <bgColor rgb="FFFFFF00"/>
                </patternFill>
              </fill>
            </x14:dxf>
          </x14:cfRule>
          <x14:cfRule type="cellIs" priority="10" operator="equal" id="{780EBF36-90C2-43B0-A6DD-45B0B65A0A2A}">
            <xm:f>'\Users\johat\Desktop\OFICINA - 2020\REVISIONES TECNICAS\REVISAR NUEVO\AJ\RIESGO NUEVO NOV-17-2020\ENVIO A COMITE\[MATRIZ FICHA INTEGRAL DEL RIESGO.xlsm]Datos'!#REF!</xm:f>
            <x14:dxf>
              <fill>
                <patternFill>
                  <bgColor rgb="FFFF0000"/>
                </patternFill>
              </fill>
            </x14:dxf>
          </x14:cfRule>
          <xm:sqref>S82</xm:sqref>
        </x14:conditionalFormatting>
        <x14:conditionalFormatting xmlns:xm="http://schemas.microsoft.com/office/excel/2006/main">
          <x14:cfRule type="cellIs" priority="5" operator="equal" id="{77256687-CABE-4637-A971-E288DA5E3A3C}">
            <xm:f>'\Users\johat\Desktop\OFICINA - 2020\REVISIONES TECNICAS\REVISAR NUEVO\AJ\RIESGO NUEVO NOV-17-2020\ENVIO A COMITE\[MATRIZ FICHA INTEGRAL DEL RIESGO.xlsm]Datos'!#REF!</xm:f>
            <x14:dxf>
              <fill>
                <patternFill>
                  <bgColor rgb="FF92D050"/>
                </patternFill>
              </fill>
            </x14:dxf>
          </x14:cfRule>
          <x14:cfRule type="cellIs" priority="6" operator="equal" id="{0FC0F50C-4C4F-4C9A-BC5B-38C9E2E345F3}">
            <xm:f>'\Users\johat\Desktop\OFICINA - 2020\REVISIONES TECNICAS\REVISAR NUEVO\AJ\RIESGO NUEVO NOV-17-2020\ENVIO A COMITE\[MATRIZ FICHA INTEGRAL DEL RIESGO.xlsm]Datos'!#REF!</xm:f>
            <x14:dxf>
              <fill>
                <patternFill>
                  <bgColor rgb="FFFFFF00"/>
                </patternFill>
              </fill>
            </x14:dxf>
          </x14:cfRule>
          <x14:cfRule type="cellIs" priority="7" operator="equal" id="{5D942165-E97E-41BC-9D73-CF999BA8AA10}">
            <xm:f>'\Users\johat\Desktop\OFICINA - 2020\REVISIONES TECNICAS\REVISAR NUEVO\AJ\RIESGO NUEVO NOV-17-2020\ENVIO A COMITE\[MATRIZ FICHA INTEGRAL DEL RIESGO.xlsm]Datos'!#REF!</xm:f>
            <x14:dxf>
              <fill>
                <patternFill>
                  <bgColor rgb="FFFF0000"/>
                </patternFill>
              </fill>
            </x14:dxf>
          </x14:cfRule>
          <xm:sqref>Y82</xm:sqref>
        </x14:conditionalFormatting>
        <x14:conditionalFormatting xmlns:xm="http://schemas.microsoft.com/office/excel/2006/main">
          <x14:cfRule type="expression" priority="1" id="{41CF2EDA-23A1-41B5-92F5-8D91783039F6}">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92D050"/>
                </patternFill>
              </fill>
            </x14:dxf>
          </x14:cfRule>
          <x14:cfRule type="expression" priority="2" id="{2AE7EEC5-7F32-4687-95BA-70AB96390117}">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FF00"/>
                </patternFill>
              </fill>
            </x14:dxf>
          </x14:cfRule>
          <x14:cfRule type="expression" priority="3" id="{E308C207-EEAB-421B-8E6D-2AB14F30BFB9}">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C000"/>
                </patternFill>
              </fill>
            </x14:dxf>
          </x14:cfRule>
          <x14:cfRule type="expression" priority="4" id="{F689AB0A-5056-4EF6-AD07-21A9CFF4C2C1}">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0000"/>
                </patternFill>
              </fill>
            </x14:dxf>
          </x14:cfRule>
          <xm:sqref>AC82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PMR I TRIM 2021 FPS-FNC</vt:lpstr>
      <vt:lpstr>'PMR I TRIM 2021 FPS-FNC'!Área_de_impresión</vt:lpstr>
      <vt:lpstr>'PMR I TRIM 2021 FPS-FNC'!Print_Area</vt:lpstr>
      <vt:lpstr>'PMR I TRIM 2021 FPS-FNC'!Títulos_a_imprimir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JOHA TORRES C.</cp:lastModifiedBy>
  <dcterms:created xsi:type="dcterms:W3CDTF">2020-08-25T15:20:25Z</dcterms:created>
  <dcterms:modified xsi:type="dcterms:W3CDTF">2021-04-21T23:19:37Z</dcterms:modified>
</cp:coreProperties>
</file>